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23040" windowHeight="9084" activeTab="1"/>
  </bookViews>
  <sheets>
    <sheet name="W.O.M AREA TABLE" sheetId="3" r:id="rId1"/>
    <sheet name="1_sayfada" sheetId="4" r:id="rId2"/>
  </sheets>
  <definedNames>
    <definedName name="_xlnm.Print_Area" localSheetId="1">'1_sayfada'!$B$2:$Z$90</definedName>
    <definedName name="_xlnm.Print_Area" localSheetId="0">'W.O.M AREA TABLE'!$B$2:$M$140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1" i="4" l="1"/>
  <c r="Z80" i="4" s="1"/>
  <c r="X53" i="4"/>
  <c r="X52" i="4"/>
  <c r="X51" i="4"/>
  <c r="T44" i="4"/>
  <c r="Z44" i="4" s="1"/>
  <c r="Z73" i="4" s="1"/>
  <c r="T28" i="4"/>
  <c r="T71" i="4" s="1"/>
  <c r="Z25" i="4"/>
  <c r="Z23" i="4"/>
  <c r="Y22" i="4"/>
  <c r="Z21" i="4"/>
  <c r="Y20" i="4"/>
  <c r="Z19" i="4"/>
  <c r="Z17" i="4"/>
  <c r="Z15" i="4"/>
  <c r="Y14" i="4"/>
  <c r="Z13" i="4" s="1"/>
  <c r="Y12" i="4"/>
  <c r="Z11" i="4" s="1"/>
  <c r="Y10" i="4"/>
  <c r="Z9" i="4" s="1"/>
  <c r="Y8" i="4"/>
  <c r="Z7" i="4" s="1"/>
  <c r="L77" i="4"/>
  <c r="L76" i="4"/>
  <c r="L75" i="4"/>
  <c r="L78" i="4" s="1"/>
  <c r="G75" i="4"/>
  <c r="M75" i="4" s="1"/>
  <c r="L73" i="4"/>
  <c r="L72" i="4"/>
  <c r="L71" i="4"/>
  <c r="G71" i="4"/>
  <c r="L69" i="4"/>
  <c r="L68" i="4"/>
  <c r="L67" i="4"/>
  <c r="G67" i="4"/>
  <c r="L65" i="4"/>
  <c r="L64" i="4"/>
  <c r="L63" i="4"/>
  <c r="L66" i="4" s="1"/>
  <c r="G63" i="4"/>
  <c r="L61" i="4"/>
  <c r="L60" i="4"/>
  <c r="L59" i="4"/>
  <c r="G59" i="4"/>
  <c r="L57" i="4"/>
  <c r="L56" i="4"/>
  <c r="L55" i="4"/>
  <c r="G55" i="4"/>
  <c r="L53" i="4"/>
  <c r="L52" i="4"/>
  <c r="L51" i="4"/>
  <c r="L54" i="4" s="1"/>
  <c r="G51" i="4"/>
  <c r="L49" i="4"/>
  <c r="L48" i="4"/>
  <c r="L47" i="4"/>
  <c r="G47" i="4"/>
  <c r="L45" i="4"/>
  <c r="L44" i="4"/>
  <c r="L43" i="4"/>
  <c r="G43" i="4"/>
  <c r="L41" i="4"/>
  <c r="L40" i="4"/>
  <c r="L39" i="4"/>
  <c r="L42" i="4" s="1"/>
  <c r="G39" i="4"/>
  <c r="L37" i="4"/>
  <c r="L36" i="4"/>
  <c r="L35" i="4"/>
  <c r="G35" i="4"/>
  <c r="L33" i="4"/>
  <c r="L32" i="4"/>
  <c r="L31" i="4"/>
  <c r="G31" i="4"/>
  <c r="L29" i="4"/>
  <c r="L28" i="4"/>
  <c r="L27" i="4"/>
  <c r="L30" i="4" s="1"/>
  <c r="G27" i="4"/>
  <c r="M27" i="4" s="1"/>
  <c r="L25" i="4"/>
  <c r="L24" i="4"/>
  <c r="L23" i="4"/>
  <c r="G23" i="4"/>
  <c r="L21" i="4"/>
  <c r="L20" i="4"/>
  <c r="L19" i="4"/>
  <c r="G19" i="4"/>
  <c r="L17" i="4"/>
  <c r="L16" i="4"/>
  <c r="L15" i="4"/>
  <c r="L18" i="4" s="1"/>
  <c r="G15" i="4"/>
  <c r="L13" i="4"/>
  <c r="L12" i="4"/>
  <c r="L11" i="4"/>
  <c r="L14" i="4" s="1"/>
  <c r="G11" i="4"/>
  <c r="L9" i="4"/>
  <c r="L8" i="4"/>
  <c r="L7" i="4"/>
  <c r="G7" i="4"/>
  <c r="G121" i="3"/>
  <c r="L22" i="4" l="1"/>
  <c r="L34" i="4"/>
  <c r="M31" i="4" s="1"/>
  <c r="L46" i="4"/>
  <c r="L58" i="4"/>
  <c r="M43" i="4"/>
  <c r="M11" i="4"/>
  <c r="X54" i="4"/>
  <c r="Z49" i="4" s="1"/>
  <c r="Z75" i="4" s="1"/>
  <c r="L50" i="4"/>
  <c r="M47" i="4" s="1"/>
  <c r="L62" i="4"/>
  <c r="M59" i="4" s="1"/>
  <c r="L74" i="4"/>
  <c r="M71" i="4" s="1"/>
  <c r="M63" i="4"/>
  <c r="L26" i="4"/>
  <c r="M19" i="4"/>
  <c r="M51" i="4"/>
  <c r="G80" i="4"/>
  <c r="M23" i="4"/>
  <c r="L70" i="4"/>
  <c r="M67" i="4" s="1"/>
  <c r="M15" i="4"/>
  <c r="Y28" i="4"/>
  <c r="Y71" i="4" s="1"/>
  <c r="L38" i="4"/>
  <c r="M35" i="4" s="1"/>
  <c r="L10" i="4"/>
  <c r="M7" i="4" s="1"/>
  <c r="M39" i="4"/>
  <c r="M55" i="4"/>
  <c r="M100" i="3"/>
  <c r="M94" i="3"/>
  <c r="M92" i="3"/>
  <c r="L99" i="3"/>
  <c r="M98" i="3" s="1"/>
  <c r="L97" i="3"/>
  <c r="M96" i="3" s="1"/>
  <c r="L91" i="3"/>
  <c r="M90" i="3" s="1"/>
  <c r="L80" i="4" l="1"/>
  <c r="Y69" i="4" s="1"/>
  <c r="AC80" i="4"/>
  <c r="T69" i="4"/>
  <c r="Z28" i="4"/>
  <c r="Z71" i="4" s="1"/>
  <c r="M80" i="4"/>
  <c r="Z69" i="4" s="1"/>
  <c r="L64" i="3"/>
  <c r="L63" i="3"/>
  <c r="L62" i="3"/>
  <c r="G62" i="3"/>
  <c r="L60" i="3"/>
  <c r="L59" i="3"/>
  <c r="L58" i="3"/>
  <c r="L61" i="3" s="1"/>
  <c r="G58" i="3"/>
  <c r="L56" i="3"/>
  <c r="L55" i="3"/>
  <c r="L54" i="3"/>
  <c r="G54" i="3"/>
  <c r="L52" i="3"/>
  <c r="L51" i="3"/>
  <c r="L50" i="3"/>
  <c r="L53" i="3" s="1"/>
  <c r="G50" i="3"/>
  <c r="L48" i="3"/>
  <c r="L47" i="3"/>
  <c r="L46" i="3"/>
  <c r="L49" i="3" s="1"/>
  <c r="G46" i="3"/>
  <c r="L44" i="3"/>
  <c r="L43" i="3"/>
  <c r="L42" i="3"/>
  <c r="G42" i="3"/>
  <c r="L40" i="3"/>
  <c r="L39" i="3"/>
  <c r="L38" i="3"/>
  <c r="G38" i="3"/>
  <c r="L36" i="3"/>
  <c r="L35" i="3"/>
  <c r="L34" i="3"/>
  <c r="L37" i="3" s="1"/>
  <c r="G34" i="3"/>
  <c r="L32" i="3"/>
  <c r="L31" i="3"/>
  <c r="L30" i="3"/>
  <c r="G30" i="3"/>
  <c r="L28" i="3"/>
  <c r="L27" i="3"/>
  <c r="L26" i="3"/>
  <c r="L29" i="3" s="1"/>
  <c r="G26" i="3"/>
  <c r="M26" i="3" s="1"/>
  <c r="L24" i="3"/>
  <c r="L23" i="3"/>
  <c r="L22" i="3"/>
  <c r="G22" i="3"/>
  <c r="L20" i="3"/>
  <c r="L19" i="3"/>
  <c r="L18" i="3"/>
  <c r="G18" i="3"/>
  <c r="L16" i="3"/>
  <c r="L15" i="3"/>
  <c r="L14" i="3"/>
  <c r="L17" i="3" s="1"/>
  <c r="G14" i="3"/>
  <c r="L12" i="3"/>
  <c r="L11" i="3"/>
  <c r="L10" i="3"/>
  <c r="L13" i="3" s="1"/>
  <c r="G10" i="3"/>
  <c r="L8" i="3"/>
  <c r="L7" i="3"/>
  <c r="L6" i="3"/>
  <c r="G6" i="3"/>
  <c r="Z77" i="4" l="1"/>
  <c r="M34" i="3"/>
  <c r="M58" i="3"/>
  <c r="Z57" i="4"/>
  <c r="M46" i="3"/>
  <c r="L33" i="3"/>
  <c r="L45" i="3"/>
  <c r="M42" i="3" s="1"/>
  <c r="L41" i="3"/>
  <c r="M38" i="3" s="1"/>
  <c r="L9" i="3"/>
  <c r="M6" i="3" s="1"/>
  <c r="L21" i="3"/>
  <c r="M18" i="3"/>
  <c r="M14" i="3"/>
  <c r="L57" i="3"/>
  <c r="M54" i="3" s="1"/>
  <c r="M50" i="3"/>
  <c r="L25" i="3"/>
  <c r="M22" i="3" s="1"/>
  <c r="M30" i="3"/>
  <c r="L65" i="3"/>
  <c r="M62" i="3" s="1"/>
  <c r="M10" i="3"/>
  <c r="M138" i="3"/>
  <c r="K128" i="3"/>
  <c r="K130" i="3"/>
  <c r="K129" i="3"/>
  <c r="G105" i="3"/>
  <c r="L89" i="3"/>
  <c r="M88" i="3" s="1"/>
  <c r="L87" i="3"/>
  <c r="L85" i="3"/>
  <c r="M84" i="3" s="1"/>
  <c r="L76" i="3"/>
  <c r="L75" i="3"/>
  <c r="L74" i="3"/>
  <c r="L71" i="3"/>
  <c r="L72" i="3"/>
  <c r="L70" i="3"/>
  <c r="L67" i="3"/>
  <c r="L68" i="3"/>
  <c r="L66" i="3"/>
  <c r="G74" i="3"/>
  <c r="G70" i="3"/>
  <c r="G66" i="3"/>
  <c r="G79" i="3" s="1"/>
  <c r="M86" i="3" l="1"/>
  <c r="L105" i="3"/>
  <c r="M121" i="3" s="1"/>
  <c r="K131" i="3"/>
  <c r="M126" i="3" s="1"/>
  <c r="M102" i="3"/>
  <c r="L77" i="3"/>
  <c r="L73" i="3"/>
  <c r="M70" i="3" s="1"/>
  <c r="L69" i="3"/>
  <c r="M66" i="3" s="1"/>
  <c r="M105" i="3" l="1"/>
  <c r="M74" i="3"/>
  <c r="L79" i="3"/>
  <c r="M79" i="3" l="1"/>
  <c r="M134" i="3" s="1"/>
</calcChain>
</file>

<file path=xl/sharedStrings.xml><?xml version="1.0" encoding="utf-8"?>
<sst xmlns="http://schemas.openxmlformats.org/spreadsheetml/2006/main" count="280" uniqueCount="93">
  <si>
    <t>Blok No</t>
  </si>
  <si>
    <t>B1</t>
  </si>
  <si>
    <t>B2</t>
  </si>
  <si>
    <t>B3</t>
  </si>
  <si>
    <t>B4</t>
  </si>
  <si>
    <t>B5</t>
  </si>
  <si>
    <t>B6</t>
  </si>
  <si>
    <t>B7</t>
  </si>
  <si>
    <t>B9</t>
  </si>
  <si>
    <t>B8</t>
  </si>
  <si>
    <t>Alan (m²)</t>
  </si>
  <si>
    <t>Kat No</t>
  </si>
  <si>
    <t>Yükseklik (m)</t>
  </si>
  <si>
    <t>DEPOLAR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</si>
  <si>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</si>
  <si>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</si>
  <si>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</si>
  <si>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</si>
  <si>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</si>
  <si>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</si>
  <si>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</si>
  <si>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</si>
  <si>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</si>
  <si>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</si>
  <si>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</si>
  <si>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</si>
  <si>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</si>
  <si>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</si>
  <si>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</si>
  <si>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STÜDYOLAR</t>
  </si>
  <si>
    <t>ATÖLYELER</t>
  </si>
  <si>
    <t>Y Ö N E T İ M  O F İ S İ  -   R E S T O R A N</t>
  </si>
  <si>
    <t>Restoran</t>
  </si>
  <si>
    <t>TOPLAM OFİS ALANI (m²)</t>
  </si>
  <si>
    <t>TOPLAM RESTORAN ALANI (m²)</t>
  </si>
  <si>
    <t>Ünite Adı</t>
  </si>
  <si>
    <t>Genişlik (m)</t>
  </si>
  <si>
    <t>Derinlik (m)</t>
  </si>
  <si>
    <t>TOPLAM ALAN (m²)</t>
  </si>
  <si>
    <t>AÇIK SET 1</t>
  </si>
  <si>
    <t>AÇIK SET 2</t>
  </si>
  <si>
    <t>AÇIK SET 3</t>
  </si>
  <si>
    <t>Yönetim Ofisi Alanı - Restoran Alanı</t>
  </si>
  <si>
    <t>Depo Alanı</t>
  </si>
  <si>
    <t>DP1</t>
  </si>
  <si>
    <t>Toplam Servis Alanı</t>
  </si>
  <si>
    <t>TOPLAM ATÖLYE SERVİS ALANI (m²)</t>
  </si>
  <si>
    <t>TOPLAM ATÖLYE ALANI (m²)</t>
  </si>
  <si>
    <t>Atölye Alanı</t>
  </si>
  <si>
    <t>Atölye Servis Alanı</t>
  </si>
  <si>
    <t>AT1</t>
  </si>
  <si>
    <t>AT2</t>
  </si>
  <si>
    <t>AT3</t>
  </si>
  <si>
    <t>AT4</t>
  </si>
  <si>
    <t>Stüdyo Servis Alanı</t>
  </si>
  <si>
    <t>Stüdyo Alanı</t>
  </si>
  <si>
    <t>S16</t>
  </si>
  <si>
    <t>S17               (LED STAGE)</t>
  </si>
  <si>
    <t>S18</t>
  </si>
  <si>
    <t>AT5</t>
  </si>
  <si>
    <t>AT6</t>
  </si>
  <si>
    <t>AT7</t>
  </si>
  <si>
    <t>AT8</t>
  </si>
  <si>
    <t>AT9</t>
  </si>
  <si>
    <t>TOPLAM DEPO ALANI (m²)</t>
  </si>
  <si>
    <t>DP2</t>
  </si>
  <si>
    <t>DP3</t>
  </si>
  <si>
    <t>DP4</t>
  </si>
  <si>
    <t>SİRKÜLASYON</t>
  </si>
  <si>
    <t>TEKNİK &amp;   SİRKÜLASYON</t>
  </si>
  <si>
    <t>Blok 
No</t>
  </si>
  <si>
    <t>Ünite 
Adı</t>
  </si>
  <si>
    <t>Genişlik 
(m)</t>
  </si>
  <si>
    <t>Derinlik
 (m)</t>
  </si>
  <si>
    <t>Derinlik 
(m)</t>
  </si>
  <si>
    <t>Yükseklik 
(m)</t>
  </si>
  <si>
    <t>TOPLAM STÜDYO ALANI (m²)</t>
  </si>
  <si>
    <t>TOPLAM STÜDYO SERVİS ALANI (m²)</t>
  </si>
  <si>
    <t>Alan 
(m²)</t>
  </si>
  <si>
    <t xml:space="preserve">TOPLAM PROJE ALANI (m²)    </t>
  </si>
  <si>
    <t xml:space="preserve"> PROJE TOPLAM ALANI (m²)</t>
  </si>
  <si>
    <t>Yönetim 
Ofisi</t>
  </si>
  <si>
    <t>TOPLAM STÜDYO
 SERVİS ALANI (m²)</t>
  </si>
  <si>
    <t>AÇIK SET ALANI</t>
  </si>
  <si>
    <t>WOM FİLM STÜDYOLARI FİLMİNG ETABI İNŞAAT ALAN TABLOSU</t>
  </si>
  <si>
    <t xml:space="preserve"> PROJE TOPLAM ALANI İCMALİ </t>
  </si>
  <si>
    <t>TOPLAM STÜDYO  SERVİS ALANI (m²)</t>
  </si>
  <si>
    <t>STÜDYO ALANI (m²)</t>
  </si>
  <si>
    <t>ATÖLYE ALANI (m²)</t>
  </si>
  <si>
    <t>DEPO ALANI (m²)</t>
  </si>
  <si>
    <t>YÖNETİM OFİSİ - RESTORAN</t>
  </si>
  <si>
    <t>PROJE TOPLAN ALANI (m²)</t>
  </si>
  <si>
    <t>AÇIK SET ALANI (m²)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</si>
</sst>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3F3F3F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6"/>
      <color theme="0" tint="-0.14999847407452621"/>
      <name val="Calibri"/>
      <family val="2"/>
      <charset val="162"/>
      <scheme val="minor"/>
    </font>
    <font>
      <sz val="11"/>
      <color rgb="FF3F3F3F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0" tint="-0.1499984740745262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2.5"/>
      <color rgb="FFC00000"/>
      <name val="Calibri"/>
      <family val="2"/>
      <charset val="162"/>
      <scheme val="minor"/>
    </font>
    <font>
      <b/>
      <sz val="28"/>
      <color theme="0" tint="-0.1499984740745262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2" borderId="9" applyNumberFormat="0" applyAlignment="0" applyProtection="0"/>
  </cellStyleXfs>
  <cellXfs count="300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43" fontId="0" fillId="0" borderId="0" xfId="1" applyFont="1"/>
    <xf numFmtId="43" fontId="0" fillId="0" borderId="0" xfId="1" applyFont="1" applyBorder="1"/>
    <xf numFmtId="43" fontId="0" fillId="0" borderId="0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5" fillId="2" borderId="0" xfId="2" applyBorder="1" applyAlignment="1">
      <alignment horizontal="right"/>
    </xf>
    <xf numFmtId="2" fontId="5" fillId="2" borderId="0" xfId="2" applyNumberFormat="1" applyBorder="1" applyAlignment="1">
      <alignment horizontal="center" vertical="center"/>
    </xf>
    <xf numFmtId="43" fontId="7" fillId="2" borderId="0" xfId="1" applyFont="1" applyFill="1" applyBorder="1" applyAlignment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7" fillId="4" borderId="0" xfId="1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165" fontId="13" fillId="4" borderId="0" xfId="1" applyNumberFormat="1" applyFont="1" applyFill="1" applyBorder="1" applyAlignment="1">
      <alignment vertical="center"/>
    </xf>
    <xf numFmtId="3" fontId="6" fillId="0" borderId="37" xfId="0" applyNumberFormat="1" applyFont="1" applyBorder="1" applyAlignment="1">
      <alignment horizontal="center" vertical="center"/>
    </xf>
    <xf numFmtId="165" fontId="14" fillId="2" borderId="20" xfId="1" applyNumberFormat="1" applyFont="1" applyFill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165" fontId="14" fillId="2" borderId="22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vertical="center"/>
    </xf>
    <xf numFmtId="165" fontId="14" fillId="5" borderId="21" xfId="1" applyNumberFormat="1" applyFont="1" applyFill="1" applyBorder="1" applyAlignment="1">
      <alignment horizontal="center" vertical="center"/>
    </xf>
    <xf numFmtId="165" fontId="14" fillId="5" borderId="24" xfId="1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0" fontId="7" fillId="5" borderId="39" xfId="2" applyFont="1" applyFill="1" applyBorder="1" applyAlignment="1">
      <alignment vertical="center"/>
    </xf>
    <xf numFmtId="0" fontId="7" fillId="5" borderId="11" xfId="2" applyFont="1" applyFill="1" applyBorder="1" applyAlignment="1">
      <alignment vertical="center"/>
    </xf>
    <xf numFmtId="0" fontId="7" fillId="5" borderId="40" xfId="2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65" fontId="16" fillId="2" borderId="18" xfId="2" applyNumberFormat="1" applyFont="1" applyBorder="1" applyAlignment="1">
      <alignment horizontal="center" vertical="center"/>
    </xf>
    <xf numFmtId="0" fontId="5" fillId="2" borderId="17" xfId="2" applyBorder="1" applyAlignment="1">
      <alignment horizontal="center" vertical="center" wrapText="1"/>
    </xf>
    <xf numFmtId="43" fontId="7" fillId="2" borderId="17" xfId="1" applyFont="1" applyFill="1" applyBorder="1" applyAlignment="1">
      <alignment horizontal="center" vertical="center"/>
    </xf>
    <xf numFmtId="0" fontId="5" fillId="2" borderId="17" xfId="2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2" fontId="1" fillId="0" borderId="52" xfId="1" applyNumberFormat="1" applyFont="1" applyBorder="1" applyAlignment="1">
      <alignment horizontal="center" vertical="center"/>
    </xf>
    <xf numFmtId="2" fontId="1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164" fontId="1" fillId="0" borderId="52" xfId="1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5" fontId="18" fillId="4" borderId="0" xfId="1" applyNumberFormat="1" applyFont="1" applyFill="1" applyBorder="1" applyAlignment="1">
      <alignment vertical="center"/>
    </xf>
    <xf numFmtId="165" fontId="18" fillId="5" borderId="18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6" fillId="0" borderId="5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52" xfId="0" applyNumberFormat="1" applyFont="1" applyBorder="1" applyAlignment="1">
      <alignment horizontal="center" vertical="center"/>
    </xf>
    <xf numFmtId="0" fontId="7" fillId="2" borderId="2" xfId="2" applyFont="1" applyBorder="1" applyAlignment="1">
      <alignment horizontal="center" vertical="center" wrapText="1"/>
    </xf>
    <xf numFmtId="0" fontId="5" fillId="2" borderId="36" xfId="2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0" fillId="0" borderId="1" xfId="2" applyNumberFormat="1" applyFont="1" applyFill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1" fillId="0" borderId="52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7" fillId="2" borderId="16" xfId="2" applyFont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2" borderId="2" xfId="2" applyFont="1" applyBorder="1" applyAlignment="1">
      <alignment horizontal="center" vertical="center" wrapText="1"/>
    </xf>
    <xf numFmtId="0" fontId="7" fillId="2" borderId="4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3" fontId="16" fillId="2" borderId="1" xfId="2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0" fontId="5" fillId="2" borderId="36" xfId="2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14" fillId="2" borderId="6" xfId="1" applyNumberFormat="1" applyFont="1" applyFill="1" applyBorder="1" applyAlignment="1">
      <alignment horizontal="center" vertical="center" wrapText="1"/>
    </xf>
    <xf numFmtId="0" fontId="16" fillId="2" borderId="43" xfId="2" applyFont="1" applyBorder="1" applyAlignment="1">
      <alignment horizontal="right" vertical="center"/>
    </xf>
    <xf numFmtId="0" fontId="16" fillId="2" borderId="44" xfId="2" applyFont="1" applyBorder="1" applyAlignment="1">
      <alignment horizontal="right" vertical="center"/>
    </xf>
    <xf numFmtId="0" fontId="16" fillId="2" borderId="46" xfId="2" applyFont="1" applyBorder="1" applyAlignment="1">
      <alignment horizontal="right" vertical="center"/>
    </xf>
    <xf numFmtId="2" fontId="1" fillId="0" borderId="66" xfId="0" applyNumberFormat="1" applyFont="1" applyBorder="1" applyAlignment="1">
      <alignment horizontal="center" vertical="center"/>
    </xf>
    <xf numFmtId="2" fontId="1" fillId="0" borderId="67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2" fontId="1" fillId="0" borderId="5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165" fontId="7" fillId="2" borderId="26" xfId="1" applyNumberFormat="1" applyFont="1" applyFill="1" applyBorder="1" applyAlignment="1">
      <alignment horizontal="center" vertical="center"/>
    </xf>
    <xf numFmtId="165" fontId="7" fillId="2" borderId="9" xfId="1" applyNumberFormat="1" applyFont="1" applyFill="1" applyBorder="1" applyAlignment="1">
      <alignment horizontal="center" vertical="center"/>
    </xf>
    <xf numFmtId="165" fontId="7" fillId="2" borderId="36" xfId="1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/>
    </xf>
    <xf numFmtId="0" fontId="14" fillId="5" borderId="20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65" fontId="7" fillId="2" borderId="56" xfId="1" applyNumberFormat="1" applyFont="1" applyFill="1" applyBorder="1" applyAlignment="1">
      <alignment horizontal="center" vertical="center"/>
    </xf>
    <xf numFmtId="165" fontId="7" fillId="2" borderId="59" xfId="1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4" fillId="2" borderId="19" xfId="2" applyFont="1" applyBorder="1" applyAlignment="1">
      <alignment horizontal="center" vertical="center"/>
    </xf>
    <xf numFmtId="0" fontId="14" fillId="2" borderId="20" xfId="2" applyFont="1" applyBorder="1" applyAlignment="1">
      <alignment horizontal="center" vertical="center"/>
    </xf>
    <xf numFmtId="0" fontId="7" fillId="2" borderId="5" xfId="2" applyFont="1" applyBorder="1" applyAlignment="1">
      <alignment horizontal="center" vertical="center"/>
    </xf>
    <xf numFmtId="0" fontId="7" fillId="2" borderId="7" xfId="2" applyFont="1" applyBorder="1" applyAlignment="1">
      <alignment horizontal="center" vertical="center"/>
    </xf>
    <xf numFmtId="0" fontId="7" fillId="2" borderId="6" xfId="2" applyFont="1" applyBorder="1" applyAlignment="1">
      <alignment horizontal="center" vertical="center"/>
    </xf>
    <xf numFmtId="0" fontId="5" fillId="2" borderId="1" xfId="2" applyBorder="1" applyAlignment="1">
      <alignment horizontal="right"/>
    </xf>
    <xf numFmtId="0" fontId="6" fillId="0" borderId="5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3" xfId="2" applyFont="1" applyBorder="1" applyAlignment="1">
      <alignment horizontal="center" vertical="center" wrapText="1"/>
    </xf>
    <xf numFmtId="165" fontId="7" fillId="2" borderId="30" xfId="1" applyNumberFormat="1" applyFont="1" applyFill="1" applyBorder="1" applyAlignment="1">
      <alignment horizontal="center" vertical="center"/>
    </xf>
    <xf numFmtId="165" fontId="7" fillId="2" borderId="31" xfId="1" applyNumberFormat="1" applyFont="1" applyFill="1" applyBorder="1" applyAlignment="1">
      <alignment horizontal="center" vertical="center"/>
    </xf>
    <xf numFmtId="165" fontId="7" fillId="2" borderId="38" xfId="1" applyNumberFormat="1" applyFont="1" applyFill="1" applyBorder="1" applyAlignment="1">
      <alignment horizontal="center" vertical="center"/>
    </xf>
    <xf numFmtId="0" fontId="5" fillId="2" borderId="36" xfId="2" applyBorder="1" applyAlignment="1">
      <alignment horizontal="right"/>
    </xf>
    <xf numFmtId="0" fontId="1" fillId="0" borderId="5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7" fillId="2" borderId="5" xfId="2" applyFont="1" applyBorder="1" applyAlignment="1">
      <alignment horizontal="center"/>
    </xf>
    <xf numFmtId="0" fontId="7" fillId="2" borderId="7" xfId="2" applyFont="1" applyBorder="1" applyAlignment="1">
      <alignment horizontal="center"/>
    </xf>
    <xf numFmtId="0" fontId="7" fillId="2" borderId="6" xfId="2" applyFont="1" applyBorder="1" applyAlignment="1">
      <alignment horizontal="center"/>
    </xf>
    <xf numFmtId="0" fontId="7" fillId="2" borderId="13" xfId="2" applyFont="1" applyBorder="1" applyAlignment="1">
      <alignment horizontal="center" vertical="center" wrapText="1"/>
    </xf>
    <xf numFmtId="0" fontId="7" fillId="2" borderId="42" xfId="2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165" fontId="7" fillId="2" borderId="52" xfId="1" applyNumberFormat="1" applyFont="1" applyFill="1" applyBorder="1" applyAlignment="1">
      <alignment horizontal="center" vertical="center"/>
    </xf>
    <xf numFmtId="165" fontId="7" fillId="2" borderId="55" xfId="1" applyNumberFormat="1" applyFont="1" applyFill="1" applyBorder="1" applyAlignment="1">
      <alignment horizontal="center" vertical="center"/>
    </xf>
    <xf numFmtId="165" fontId="7" fillId="2" borderId="17" xfId="1" applyNumberFormat="1" applyFont="1" applyFill="1" applyBorder="1" applyAlignment="1">
      <alignment horizontal="center" vertical="center"/>
    </xf>
    <xf numFmtId="165" fontId="7" fillId="2" borderId="49" xfId="1" applyNumberFormat="1" applyFont="1" applyFill="1" applyBorder="1" applyAlignment="1">
      <alignment horizontal="center" vertical="center"/>
    </xf>
    <xf numFmtId="0" fontId="5" fillId="2" borderId="17" xfId="2" applyBorder="1" applyAlignment="1">
      <alignment horizontal="right"/>
    </xf>
    <xf numFmtId="165" fontId="7" fillId="2" borderId="37" xfId="1" applyNumberFormat="1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5" fillId="2" borderId="25" xfId="2" applyBorder="1" applyAlignment="1">
      <alignment horizontal="center" vertical="center" wrapText="1"/>
    </xf>
    <xf numFmtId="0" fontId="5" fillId="2" borderId="48" xfId="2" applyBorder="1" applyAlignment="1">
      <alignment horizontal="center" vertical="center"/>
    </xf>
    <xf numFmtId="0" fontId="12" fillId="3" borderId="23" xfId="2" applyFont="1" applyFill="1" applyBorder="1" applyAlignment="1">
      <alignment horizontal="center" vertical="center"/>
    </xf>
    <xf numFmtId="0" fontId="12" fillId="3" borderId="21" xfId="2" applyFont="1" applyFill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5" fillId="2" borderId="26" xfId="2" applyBorder="1" applyAlignment="1">
      <alignment horizontal="center" vertical="center" wrapText="1"/>
    </xf>
    <xf numFmtId="0" fontId="5" fillId="2" borderId="17" xfId="2" applyBorder="1" applyAlignment="1">
      <alignment horizontal="center" vertical="center"/>
    </xf>
    <xf numFmtId="0" fontId="5" fillId="2" borderId="26" xfId="2" applyBorder="1" applyAlignment="1">
      <alignment horizontal="center" vertical="center"/>
    </xf>
    <xf numFmtId="0" fontId="5" fillId="2" borderId="30" xfId="2" applyBorder="1" applyAlignment="1">
      <alignment horizontal="center" vertical="center" wrapText="1"/>
    </xf>
    <xf numFmtId="0" fontId="5" fillId="2" borderId="49" xfId="2" applyBorder="1" applyAlignment="1">
      <alignment horizontal="center" vertical="center" wrapText="1"/>
    </xf>
    <xf numFmtId="0" fontId="5" fillId="2" borderId="27" xfId="2" applyBorder="1" applyAlignment="1">
      <alignment horizontal="center" vertical="center"/>
    </xf>
    <xf numFmtId="0" fontId="5" fillId="2" borderId="28" xfId="2" applyBorder="1" applyAlignment="1">
      <alignment horizontal="center" vertical="center"/>
    </xf>
    <xf numFmtId="0" fontId="5" fillId="2" borderId="29" xfId="2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4" fillId="5" borderId="43" xfId="2" applyFont="1" applyFill="1" applyBorder="1" applyAlignment="1">
      <alignment horizontal="center" vertical="center"/>
    </xf>
    <xf numFmtId="0" fontId="14" fillId="5" borderId="44" xfId="2" applyFont="1" applyFill="1" applyBorder="1" applyAlignment="1">
      <alignment horizontal="center" vertical="center"/>
    </xf>
    <xf numFmtId="0" fontId="14" fillId="5" borderId="45" xfId="2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3" fontId="4" fillId="0" borderId="15" xfId="1" applyFont="1" applyBorder="1" applyAlignment="1">
      <alignment horizontal="center" vertical="center"/>
    </xf>
    <xf numFmtId="165" fontId="7" fillId="2" borderId="42" xfId="1" applyNumberFormat="1" applyFont="1" applyFill="1" applyBorder="1" applyAlignment="1">
      <alignment horizontal="center" vertical="center"/>
    </xf>
    <xf numFmtId="165" fontId="7" fillId="2" borderId="14" xfId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6" fillId="2" borderId="19" xfId="2" applyFont="1" applyBorder="1" applyAlignment="1">
      <alignment horizontal="center" vertical="center"/>
    </xf>
    <xf numFmtId="0" fontId="16" fillId="2" borderId="20" xfId="2" applyFont="1" applyBorder="1" applyAlignment="1">
      <alignment horizontal="center" vertical="center"/>
    </xf>
    <xf numFmtId="0" fontId="16" fillId="2" borderId="20" xfId="2" applyFont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165" fontId="16" fillId="2" borderId="65" xfId="1" applyNumberFormat="1" applyFont="1" applyFill="1" applyBorder="1" applyAlignment="1">
      <alignment horizontal="center" vertical="center"/>
    </xf>
    <xf numFmtId="165" fontId="16" fillId="2" borderId="72" xfId="1" applyNumberFormat="1" applyFont="1" applyFill="1" applyBorder="1" applyAlignment="1">
      <alignment horizontal="center" vertical="center"/>
    </xf>
    <xf numFmtId="165" fontId="16" fillId="2" borderId="79" xfId="1" applyNumberFormat="1" applyFont="1" applyFill="1" applyBorder="1" applyAlignment="1">
      <alignment horizontal="center" vertical="center"/>
    </xf>
    <xf numFmtId="165" fontId="16" fillId="2" borderId="57" xfId="1" applyNumberFormat="1" applyFont="1" applyFill="1" applyBorder="1" applyAlignment="1">
      <alignment horizontal="center" vertical="center"/>
    </xf>
    <xf numFmtId="165" fontId="16" fillId="2" borderId="47" xfId="1" applyNumberFormat="1" applyFont="1" applyFill="1" applyBorder="1" applyAlignment="1">
      <alignment horizontal="center" vertical="center"/>
    </xf>
    <xf numFmtId="165" fontId="16" fillId="2" borderId="75" xfId="1" applyNumberFormat="1" applyFont="1" applyFill="1" applyBorder="1" applyAlignment="1">
      <alignment horizontal="center" vertical="center"/>
    </xf>
    <xf numFmtId="165" fontId="18" fillId="5" borderId="76" xfId="1" applyNumberFormat="1" applyFont="1" applyFill="1" applyBorder="1" applyAlignment="1">
      <alignment horizontal="center" vertical="center"/>
    </xf>
    <xf numFmtId="165" fontId="18" fillId="5" borderId="77" xfId="1" applyNumberFormat="1" applyFont="1" applyFill="1" applyBorder="1" applyAlignment="1">
      <alignment horizontal="center" vertical="center"/>
    </xf>
    <xf numFmtId="0" fontId="18" fillId="5" borderId="63" xfId="0" applyFont="1" applyFill="1" applyBorder="1" applyAlignment="1">
      <alignment horizontal="center" vertical="center"/>
    </xf>
    <xf numFmtId="0" fontId="15" fillId="5" borderId="72" xfId="0" applyFont="1" applyFill="1" applyBorder="1" applyAlignment="1">
      <alignment horizontal="center" vertical="center"/>
    </xf>
    <xf numFmtId="0" fontId="15" fillId="5" borderId="64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/>
    </xf>
    <xf numFmtId="0" fontId="16" fillId="2" borderId="63" xfId="2" applyFont="1" applyBorder="1" applyAlignment="1">
      <alignment horizontal="center" vertical="center"/>
    </xf>
    <xf numFmtId="0" fontId="16" fillId="2" borderId="72" xfId="2" applyFont="1" applyBorder="1" applyAlignment="1">
      <alignment horizontal="center" vertical="center"/>
    </xf>
    <xf numFmtId="0" fontId="16" fillId="2" borderId="73" xfId="2" applyFont="1" applyBorder="1" applyAlignment="1">
      <alignment horizontal="center" vertical="center"/>
    </xf>
    <xf numFmtId="0" fontId="16" fillId="2" borderId="64" xfId="2" applyFont="1" applyBorder="1" applyAlignment="1">
      <alignment horizontal="center" vertical="center"/>
    </xf>
    <xf numFmtId="0" fontId="16" fillId="2" borderId="47" xfId="2" applyFont="1" applyBorder="1" applyAlignment="1">
      <alignment horizontal="center" vertical="center"/>
    </xf>
    <xf numFmtId="0" fontId="16" fillId="2" borderId="58" xfId="2" applyFont="1" applyBorder="1" applyAlignment="1">
      <alignment horizontal="center" vertical="center"/>
    </xf>
    <xf numFmtId="165" fontId="16" fillId="2" borderId="76" xfId="1" applyNumberFormat="1" applyFont="1" applyFill="1" applyBorder="1" applyAlignment="1">
      <alignment horizontal="center" vertical="center"/>
    </xf>
    <xf numFmtId="165" fontId="16" fillId="2" borderId="77" xfId="1" applyNumberFormat="1" applyFont="1" applyFill="1" applyBorder="1" applyAlignment="1">
      <alignment horizontal="center" vertical="center"/>
    </xf>
    <xf numFmtId="165" fontId="16" fillId="2" borderId="51" xfId="1" applyNumberFormat="1" applyFont="1" applyFill="1" applyBorder="1" applyAlignment="1">
      <alignment horizontal="center" vertical="center"/>
    </xf>
    <xf numFmtId="165" fontId="16" fillId="2" borderId="35" xfId="1" applyNumberFormat="1" applyFont="1" applyFill="1" applyBorder="1" applyAlignment="1">
      <alignment horizontal="center" vertical="center"/>
    </xf>
    <xf numFmtId="0" fontId="14" fillId="5" borderId="52" xfId="2" applyFont="1" applyFill="1" applyBorder="1" applyAlignment="1">
      <alignment horizontal="center" vertical="center"/>
    </xf>
    <xf numFmtId="0" fontId="14" fillId="5" borderId="37" xfId="2" applyFont="1" applyFill="1" applyBorder="1" applyAlignment="1">
      <alignment horizontal="center" vertical="center"/>
    </xf>
    <xf numFmtId="3" fontId="16" fillId="0" borderId="74" xfId="0" applyNumberFormat="1" applyFont="1" applyBorder="1" applyAlignment="1">
      <alignment horizontal="center" vertical="center"/>
    </xf>
    <xf numFmtId="3" fontId="16" fillId="0" borderId="78" xfId="0" applyNumberFormat="1" applyFont="1" applyBorder="1" applyAlignment="1">
      <alignment horizontal="center" vertical="center"/>
    </xf>
    <xf numFmtId="0" fontId="14" fillId="2" borderId="65" xfId="2" applyFont="1" applyBorder="1" applyAlignment="1">
      <alignment horizontal="center" vertical="center" wrapText="1"/>
    </xf>
    <xf numFmtId="0" fontId="14" fillId="2" borderId="72" xfId="2" applyFont="1" applyBorder="1" applyAlignment="1">
      <alignment horizontal="center" vertical="center" wrapText="1"/>
    </xf>
    <xf numFmtId="0" fontId="14" fillId="2" borderId="73" xfId="2" applyFont="1" applyBorder="1" applyAlignment="1">
      <alignment horizontal="center" vertical="center" wrapText="1"/>
    </xf>
    <xf numFmtId="0" fontId="14" fillId="2" borderId="57" xfId="2" applyFont="1" applyBorder="1" applyAlignment="1">
      <alignment horizontal="center" vertical="center" wrapText="1"/>
    </xf>
    <xf numFmtId="0" fontId="14" fillId="2" borderId="47" xfId="2" applyFont="1" applyBorder="1" applyAlignment="1">
      <alignment horizontal="center" vertical="center" wrapText="1"/>
    </xf>
    <xf numFmtId="0" fontId="14" fillId="2" borderId="58" xfId="2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165" fontId="19" fillId="2" borderId="20" xfId="1" applyNumberFormat="1" applyFont="1" applyFill="1" applyBorder="1" applyAlignment="1">
      <alignment horizontal="center" vertical="center"/>
    </xf>
    <xf numFmtId="165" fontId="19" fillId="2" borderId="22" xfId="1" applyNumberFormat="1" applyFont="1" applyFill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0" fontId="20" fillId="3" borderId="43" xfId="2" applyFont="1" applyFill="1" applyBorder="1" applyAlignment="1">
      <alignment horizontal="center" vertical="center"/>
    </xf>
    <xf numFmtId="0" fontId="20" fillId="3" borderId="44" xfId="2" applyFont="1" applyFill="1" applyBorder="1" applyAlignment="1">
      <alignment horizontal="center" vertical="center"/>
    </xf>
    <xf numFmtId="0" fontId="20" fillId="3" borderId="45" xfId="2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43" fontId="4" fillId="6" borderId="0" xfId="1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43" fontId="4" fillId="6" borderId="15" xfId="1" applyFont="1" applyFill="1" applyBorder="1" applyAlignment="1">
      <alignment horizontal="center" vertical="center"/>
    </xf>
    <xf numFmtId="165" fontId="7" fillId="6" borderId="0" xfId="1" applyNumberFormat="1" applyFont="1" applyFill="1" applyBorder="1" applyAlignment="1">
      <alignment horizontal="center" vertical="center"/>
    </xf>
    <xf numFmtId="3" fontId="14" fillId="5" borderId="21" xfId="0" applyNumberFormat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7" fillId="2" borderId="52" xfId="2" applyFont="1" applyBorder="1" applyAlignment="1">
      <alignment horizontal="center" vertical="center"/>
    </xf>
    <xf numFmtId="0" fontId="7" fillId="2" borderId="66" xfId="2" applyFont="1" applyBorder="1" applyAlignment="1">
      <alignment horizontal="center" vertical="center"/>
    </xf>
    <xf numFmtId="0" fontId="7" fillId="2" borderId="80" xfId="2" applyFont="1" applyBorder="1" applyAlignment="1">
      <alignment horizontal="center" vertical="center"/>
    </xf>
    <xf numFmtId="0" fontId="7" fillId="2" borderId="67" xfId="2" applyFont="1" applyBorder="1" applyAlignment="1">
      <alignment horizontal="center" vertical="center"/>
    </xf>
    <xf numFmtId="0" fontId="7" fillId="2" borderId="74" xfId="2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43" fontId="4" fillId="0" borderId="37" xfId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7" fillId="2" borderId="78" xfId="2" applyFont="1" applyBorder="1" applyAlignment="1">
      <alignment horizontal="center" vertical="center" wrapText="1"/>
    </xf>
    <xf numFmtId="0" fontId="5" fillId="2" borderId="81" xfId="2" applyBorder="1" applyAlignment="1">
      <alignment horizontal="center" vertical="center"/>
    </xf>
    <xf numFmtId="0" fontId="5" fillId="2" borderId="36" xfId="2" applyBorder="1" applyAlignment="1">
      <alignment horizontal="center" vertical="center" wrapText="1"/>
    </xf>
    <xf numFmtId="43" fontId="7" fillId="2" borderId="36" xfId="1" applyFont="1" applyFill="1" applyBorder="1" applyAlignment="1">
      <alignment horizontal="center" vertical="center"/>
    </xf>
    <xf numFmtId="0" fontId="5" fillId="2" borderId="38" xfId="2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2" fontId="10" fillId="0" borderId="52" xfId="2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16" fillId="2" borderId="55" xfId="2" applyNumberFormat="1" applyFont="1" applyBorder="1" applyAlignment="1">
      <alignment horizontal="center" vertical="center" wrapText="1"/>
    </xf>
    <xf numFmtId="3" fontId="16" fillId="2" borderId="56" xfId="2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2" fontId="10" fillId="0" borderId="37" xfId="2" applyNumberFormat="1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16" fillId="2" borderId="59" xfId="2" applyNumberFormat="1" applyFont="1" applyBorder="1" applyAlignment="1">
      <alignment horizontal="center" vertical="center" wrapText="1"/>
    </xf>
  </cellXfs>
  <cellStyles count="3">
    <cellStyle name="Çıkış" xfId="2" builtinId="21"/>
    <cellStyle name="Normal" xfId="0" builtinId="0"/>
    <cellStyle name="Virgül" xfId="1" builtinId="3"/>
  </cellStyles>
  <dxfs count="0"/>
  <tableStyles count="0" defaultTableStyle="TableStyleMedium2" defaultPivotStyle="PivotStyleLight16"/>
  <colors>
    <mruColors>
      <color rgb="FFFE0600"/>
      <color rgb="FFCE56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92927</xdr:colOff>
      <xdr:row>1</xdr:row>
      <xdr:rowOff>232</xdr:rowOff>
    </xdr:from>
    <xdr:to>
      <xdr:col>10</xdr:col>
      <xdr:colOff>65048</xdr:colOff>
      <xdr:row>1</xdr:row>
      <xdr:rowOff>801145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F965798B-768D-4F03-9817-A2C9A1426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12" b="15734"/>
        <a:stretch/>
      </xdr:blipFill>
      <xdr:spPr>
        <a:xfrm>
          <a:off x="3772829" y="186086"/>
          <a:ext cx="3215268" cy="8009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293771</xdr:colOff>
      <xdr:row>82</xdr:row>
      <xdr:rowOff>70183</xdr:rowOff>
    </xdr:from>
    <xdr:to>
      <xdr:col>25</xdr:col>
      <xdr:colOff>1274409</xdr:colOff>
      <xdr:row>88</xdr:row>
      <xdr:rowOff>60157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F965798B-768D-4F03-9817-A2C9A1426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12" b="15734"/>
        <a:stretch/>
      </xdr:blipFill>
      <xdr:spPr>
        <a:xfrm>
          <a:off x="11895221" y="17615233"/>
          <a:ext cx="3514288" cy="113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B2:N140"/>
  <sheetViews>
    <sheetView topLeftCell="A127" zoomScale="94" zoomScaleNormal="94" workbookViewId="0">
      <selection activeCell="R133" sqref="R133"/>
    </sheetView>
  </sheetViews>
  <sheetFormatPr defaultRowHeight="14.4" x14ac:dyDescent="0.3"/>
  <cols>
    <col min="1" max="1" width="3.6640625" customWidth="1"/>
    <col min="2" max="2" width="6.88671875" customWidth="1"/>
    <col min="3" max="3" width="8.5546875" customWidth="1"/>
    <col min="4" max="4" width="10.77734375" customWidth="1"/>
    <col min="5" max="5" width="8.6640625" customWidth="1"/>
    <col min="6" max="6" width="10.21875" customWidth="1"/>
    <col min="7" max="7" width="15.109375" style="3" customWidth="1"/>
    <col min="8" max="8" width="9.6640625" customWidth="1"/>
    <col min="9" max="9" width="11.44140625" style="3" customWidth="1"/>
    <col min="10" max="10" width="11.109375" style="6" customWidth="1"/>
    <col min="11" max="11" width="12" customWidth="1"/>
    <col min="12" max="12" width="13.21875" customWidth="1"/>
    <col min="13" max="13" width="19.44140625" customWidth="1"/>
    <col min="14" max="14" width="4.44140625" customWidth="1"/>
  </cols>
  <sheetData>
    <row r="2" spans="2:13" ht="65.400000000000006" customHeight="1" thickBot="1" x14ac:dyDescent="0.35"/>
    <row r="3" spans="2:13" ht="24.9" customHeight="1" thickBot="1" x14ac:dyDescent="0.35">
      <c r="B3" s="185" t="s">
        <v>29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7"/>
    </row>
    <row r="4" spans="2:13" ht="22.8" customHeight="1" x14ac:dyDescent="0.3">
      <c r="B4" s="183" t="s">
        <v>70</v>
      </c>
      <c r="C4" s="188" t="s">
        <v>71</v>
      </c>
      <c r="D4" s="190" t="s">
        <v>55</v>
      </c>
      <c r="E4" s="190"/>
      <c r="F4" s="190"/>
      <c r="G4" s="190"/>
      <c r="H4" s="193" t="s">
        <v>54</v>
      </c>
      <c r="I4" s="194"/>
      <c r="J4" s="194"/>
      <c r="K4" s="194"/>
      <c r="L4" s="195"/>
      <c r="M4" s="191" t="s">
        <v>38</v>
      </c>
    </row>
    <row r="5" spans="2:13" ht="28.2" customHeight="1" thickBot="1" x14ac:dyDescent="0.35">
      <c r="B5" s="184"/>
      <c r="C5" s="189"/>
      <c r="D5" s="40" t="s">
        <v>72</v>
      </c>
      <c r="E5" s="40" t="s">
        <v>73</v>
      </c>
      <c r="F5" s="40" t="s">
        <v>75</v>
      </c>
      <c r="G5" s="41" t="s">
        <v>10</v>
      </c>
      <c r="H5" s="42" t="s">
        <v>11</v>
      </c>
      <c r="I5" s="40" t="s">
        <v>72</v>
      </c>
      <c r="J5" s="40" t="s">
        <v>74</v>
      </c>
      <c r="K5" s="40" t="s">
        <v>75</v>
      </c>
      <c r="L5" s="42" t="s">
        <v>10</v>
      </c>
      <c r="M5" s="192"/>
    </row>
    <row r="6" spans="2:13" ht="12.6" customHeight="1" x14ac:dyDescent="0.3">
      <c r="B6" s="182" t="s">
        <v>1</v>
      </c>
      <c r="C6" s="151" t="s">
        <v>14</v>
      </c>
      <c r="D6" s="122">
        <v>53.5</v>
      </c>
      <c r="E6" s="122">
        <v>40</v>
      </c>
      <c r="F6" s="122">
        <v>16</v>
      </c>
      <c r="G6" s="125">
        <f>D6*E6</f>
        <v>2140</v>
      </c>
      <c r="H6" s="43">
        <v>1</v>
      </c>
      <c r="I6" s="44">
        <v>13.45</v>
      </c>
      <c r="J6" s="44">
        <v>40</v>
      </c>
      <c r="K6" s="45">
        <v>4</v>
      </c>
      <c r="L6" s="46">
        <f>I6*J6</f>
        <v>538</v>
      </c>
      <c r="M6" s="155">
        <f>G6+L9</f>
        <v>3754</v>
      </c>
    </row>
    <row r="7" spans="2:13" ht="12.6" customHeight="1" x14ac:dyDescent="0.3">
      <c r="B7" s="130"/>
      <c r="C7" s="120"/>
      <c r="D7" s="123"/>
      <c r="E7" s="123"/>
      <c r="F7" s="123"/>
      <c r="G7" s="126"/>
      <c r="H7" s="16">
        <v>2</v>
      </c>
      <c r="I7" s="7">
        <v>13.45</v>
      </c>
      <c r="J7" s="7">
        <v>40</v>
      </c>
      <c r="K7" s="17">
        <v>4</v>
      </c>
      <c r="L7" s="20">
        <f t="shared" ref="L7:L8" si="0">I7*J7</f>
        <v>538</v>
      </c>
      <c r="M7" s="156"/>
    </row>
    <row r="8" spans="2:13" ht="12.6" customHeight="1" x14ac:dyDescent="0.3">
      <c r="B8" s="130"/>
      <c r="C8" s="120"/>
      <c r="D8" s="123"/>
      <c r="E8" s="123"/>
      <c r="F8" s="123"/>
      <c r="G8" s="126"/>
      <c r="H8" s="16">
        <v>3</v>
      </c>
      <c r="I8" s="7">
        <v>13.45</v>
      </c>
      <c r="J8" s="7">
        <v>40</v>
      </c>
      <c r="K8" s="17">
        <v>4</v>
      </c>
      <c r="L8" s="20">
        <f t="shared" si="0"/>
        <v>538</v>
      </c>
      <c r="M8" s="156"/>
    </row>
    <row r="9" spans="2:13" ht="12.6" customHeight="1" thickBot="1" x14ac:dyDescent="0.35">
      <c r="B9" s="130"/>
      <c r="C9" s="121"/>
      <c r="D9" s="124"/>
      <c r="E9" s="124"/>
      <c r="F9" s="124"/>
      <c r="G9" s="127"/>
      <c r="H9" s="158" t="s">
        <v>45</v>
      </c>
      <c r="I9" s="158"/>
      <c r="J9" s="158"/>
      <c r="K9" s="158"/>
      <c r="L9" s="25">
        <f>SUM(L6:L8)</f>
        <v>1614</v>
      </c>
      <c r="M9" s="157"/>
    </row>
    <row r="10" spans="2:13" ht="12.6" customHeight="1" x14ac:dyDescent="0.3">
      <c r="B10" s="130"/>
      <c r="C10" s="151" t="s">
        <v>15</v>
      </c>
      <c r="D10" s="122">
        <v>53.5</v>
      </c>
      <c r="E10" s="122">
        <v>40</v>
      </c>
      <c r="F10" s="122">
        <v>16</v>
      </c>
      <c r="G10" s="125">
        <f>D10*E10</f>
        <v>2140</v>
      </c>
      <c r="H10" s="43">
        <v>1</v>
      </c>
      <c r="I10" s="44">
        <v>13.45</v>
      </c>
      <c r="J10" s="44">
        <v>40</v>
      </c>
      <c r="K10" s="45">
        <v>4</v>
      </c>
      <c r="L10" s="46">
        <f>I10*J10</f>
        <v>538</v>
      </c>
      <c r="M10" s="155">
        <f>G10+L13</f>
        <v>3754</v>
      </c>
    </row>
    <row r="11" spans="2:13" ht="12.6" customHeight="1" x14ac:dyDescent="0.3">
      <c r="B11" s="130"/>
      <c r="C11" s="120"/>
      <c r="D11" s="123"/>
      <c r="E11" s="123"/>
      <c r="F11" s="123"/>
      <c r="G11" s="126"/>
      <c r="H11" s="16">
        <v>2</v>
      </c>
      <c r="I11" s="7">
        <v>13.45</v>
      </c>
      <c r="J11" s="7">
        <v>40</v>
      </c>
      <c r="K11" s="17">
        <v>4</v>
      </c>
      <c r="L11" s="20">
        <f t="shared" ref="L11:L12" si="1">I11*J11</f>
        <v>538</v>
      </c>
      <c r="M11" s="156"/>
    </row>
    <row r="12" spans="2:13" ht="12.6" customHeight="1" x14ac:dyDescent="0.3">
      <c r="B12" s="130"/>
      <c r="C12" s="120"/>
      <c r="D12" s="123"/>
      <c r="E12" s="123"/>
      <c r="F12" s="123"/>
      <c r="G12" s="126"/>
      <c r="H12" s="16">
        <v>3</v>
      </c>
      <c r="I12" s="7">
        <v>13.45</v>
      </c>
      <c r="J12" s="7">
        <v>40</v>
      </c>
      <c r="K12" s="17">
        <v>4</v>
      </c>
      <c r="L12" s="20">
        <f t="shared" si="1"/>
        <v>538</v>
      </c>
      <c r="M12" s="156"/>
    </row>
    <row r="13" spans="2:13" ht="12.6" customHeight="1" thickBot="1" x14ac:dyDescent="0.35">
      <c r="B13" s="131"/>
      <c r="C13" s="121"/>
      <c r="D13" s="124"/>
      <c r="E13" s="124"/>
      <c r="F13" s="124"/>
      <c r="G13" s="127"/>
      <c r="H13" s="158" t="s">
        <v>45</v>
      </c>
      <c r="I13" s="158"/>
      <c r="J13" s="158"/>
      <c r="K13" s="158"/>
      <c r="L13" s="25">
        <f>SUM(L10:L12)</f>
        <v>1614</v>
      </c>
      <c r="M13" s="157"/>
    </row>
    <row r="14" spans="2:13" ht="12.6" customHeight="1" x14ac:dyDescent="0.3">
      <c r="B14" s="179" t="s">
        <v>2</v>
      </c>
      <c r="C14" s="151" t="s">
        <v>16</v>
      </c>
      <c r="D14" s="122">
        <v>120.55</v>
      </c>
      <c r="E14" s="122">
        <v>40</v>
      </c>
      <c r="F14" s="122">
        <v>16</v>
      </c>
      <c r="G14" s="125">
        <f>D14*E14</f>
        <v>4822</v>
      </c>
      <c r="H14" s="43">
        <v>1</v>
      </c>
      <c r="I14" s="44">
        <v>13.45</v>
      </c>
      <c r="J14" s="44">
        <v>40</v>
      </c>
      <c r="K14" s="45">
        <v>4</v>
      </c>
      <c r="L14" s="46">
        <f>I14*J14</f>
        <v>538</v>
      </c>
      <c r="M14" s="155">
        <f>G14+L17</f>
        <v>6436</v>
      </c>
    </row>
    <row r="15" spans="2:13" ht="12.6" customHeight="1" x14ac:dyDescent="0.3">
      <c r="B15" s="180"/>
      <c r="C15" s="120"/>
      <c r="D15" s="123"/>
      <c r="E15" s="123"/>
      <c r="F15" s="123"/>
      <c r="G15" s="126"/>
      <c r="H15" s="16">
        <v>2</v>
      </c>
      <c r="I15" s="7">
        <v>13.45</v>
      </c>
      <c r="J15" s="7">
        <v>40</v>
      </c>
      <c r="K15" s="17">
        <v>4</v>
      </c>
      <c r="L15" s="20">
        <f>I15*J15</f>
        <v>538</v>
      </c>
      <c r="M15" s="156"/>
    </row>
    <row r="16" spans="2:13" ht="12.6" customHeight="1" x14ac:dyDescent="0.3">
      <c r="B16" s="180"/>
      <c r="C16" s="120"/>
      <c r="D16" s="123"/>
      <c r="E16" s="123"/>
      <c r="F16" s="123"/>
      <c r="G16" s="126"/>
      <c r="H16" s="16">
        <v>3</v>
      </c>
      <c r="I16" s="7">
        <v>13.45</v>
      </c>
      <c r="J16" s="7">
        <v>40</v>
      </c>
      <c r="K16" s="17">
        <v>4</v>
      </c>
      <c r="L16" s="20">
        <f>I16*J16</f>
        <v>538</v>
      </c>
      <c r="M16" s="156"/>
    </row>
    <row r="17" spans="2:13" ht="12.6" customHeight="1" thickBot="1" x14ac:dyDescent="0.35">
      <c r="B17" s="181"/>
      <c r="C17" s="121"/>
      <c r="D17" s="124"/>
      <c r="E17" s="124"/>
      <c r="F17" s="124"/>
      <c r="G17" s="127"/>
      <c r="H17" s="158" t="s">
        <v>45</v>
      </c>
      <c r="I17" s="158"/>
      <c r="J17" s="158"/>
      <c r="K17" s="158"/>
      <c r="L17" s="25">
        <f>SUM(L14:L16)</f>
        <v>1614</v>
      </c>
      <c r="M17" s="157"/>
    </row>
    <row r="18" spans="2:13" ht="12.6" customHeight="1" x14ac:dyDescent="0.3">
      <c r="B18" s="182" t="s">
        <v>3</v>
      </c>
      <c r="C18" s="151" t="s">
        <v>17</v>
      </c>
      <c r="D18" s="122">
        <v>48.95</v>
      </c>
      <c r="E18" s="122">
        <v>25</v>
      </c>
      <c r="F18" s="122">
        <v>14</v>
      </c>
      <c r="G18" s="125">
        <f>D18*E18</f>
        <v>1223.75</v>
      </c>
      <c r="H18" s="43">
        <v>1</v>
      </c>
      <c r="I18" s="44">
        <v>8.6999999999999993</v>
      </c>
      <c r="J18" s="44">
        <v>25</v>
      </c>
      <c r="K18" s="45">
        <v>3.5</v>
      </c>
      <c r="L18" s="46">
        <f>I18*J18</f>
        <v>217.49999999999997</v>
      </c>
      <c r="M18" s="155">
        <f>G18+L21</f>
        <v>1876.25</v>
      </c>
    </row>
    <row r="19" spans="2:13" ht="12.6" customHeight="1" x14ac:dyDescent="0.3">
      <c r="B19" s="130"/>
      <c r="C19" s="120"/>
      <c r="D19" s="123"/>
      <c r="E19" s="123"/>
      <c r="F19" s="123"/>
      <c r="G19" s="126"/>
      <c r="H19" s="16">
        <v>2</v>
      </c>
      <c r="I19" s="7">
        <v>8.6999999999999993</v>
      </c>
      <c r="J19" s="7">
        <v>25</v>
      </c>
      <c r="K19" s="17">
        <v>3.5</v>
      </c>
      <c r="L19" s="20">
        <f t="shared" ref="L19:L20" si="2">I19*J19</f>
        <v>217.49999999999997</v>
      </c>
      <c r="M19" s="156"/>
    </row>
    <row r="20" spans="2:13" ht="12.6" customHeight="1" x14ac:dyDescent="0.3">
      <c r="B20" s="130"/>
      <c r="C20" s="120"/>
      <c r="D20" s="123"/>
      <c r="E20" s="123"/>
      <c r="F20" s="123"/>
      <c r="G20" s="126"/>
      <c r="H20" s="16">
        <v>3</v>
      </c>
      <c r="I20" s="7">
        <v>8.6999999999999993</v>
      </c>
      <c r="J20" s="7">
        <v>25</v>
      </c>
      <c r="K20" s="17">
        <v>3.5</v>
      </c>
      <c r="L20" s="20">
        <f t="shared" si="2"/>
        <v>217.49999999999997</v>
      </c>
      <c r="M20" s="156"/>
    </row>
    <row r="21" spans="2:13" ht="12.6" customHeight="1" thickBot="1" x14ac:dyDescent="0.35">
      <c r="B21" s="130"/>
      <c r="C21" s="121"/>
      <c r="D21" s="124"/>
      <c r="E21" s="124"/>
      <c r="F21" s="124"/>
      <c r="G21" s="127"/>
      <c r="H21" s="158" t="s">
        <v>45</v>
      </c>
      <c r="I21" s="158"/>
      <c r="J21" s="158"/>
      <c r="K21" s="158"/>
      <c r="L21" s="25">
        <f>SUM(L18:L20)</f>
        <v>652.49999999999989</v>
      </c>
      <c r="M21" s="157"/>
    </row>
    <row r="22" spans="2:13" ht="12.6" customHeight="1" x14ac:dyDescent="0.3">
      <c r="B22" s="130"/>
      <c r="C22" s="151" t="s">
        <v>18</v>
      </c>
      <c r="D22" s="122">
        <v>29.45</v>
      </c>
      <c r="E22" s="122">
        <v>25</v>
      </c>
      <c r="F22" s="122">
        <v>14</v>
      </c>
      <c r="G22" s="125">
        <f>D22*E22</f>
        <v>736.25</v>
      </c>
      <c r="H22" s="43">
        <v>1</v>
      </c>
      <c r="I22" s="44">
        <v>8.6999999999999993</v>
      </c>
      <c r="J22" s="44">
        <v>25</v>
      </c>
      <c r="K22" s="45">
        <v>3.5</v>
      </c>
      <c r="L22" s="46">
        <f>I22*J22</f>
        <v>217.49999999999997</v>
      </c>
      <c r="M22" s="155">
        <f>G22+L25</f>
        <v>1388.75</v>
      </c>
    </row>
    <row r="23" spans="2:13" ht="12.6" customHeight="1" x14ac:dyDescent="0.3">
      <c r="B23" s="130"/>
      <c r="C23" s="120"/>
      <c r="D23" s="123"/>
      <c r="E23" s="123"/>
      <c r="F23" s="123"/>
      <c r="G23" s="126"/>
      <c r="H23" s="16">
        <v>2</v>
      </c>
      <c r="I23" s="7">
        <v>8.6999999999999993</v>
      </c>
      <c r="J23" s="7">
        <v>25</v>
      </c>
      <c r="K23" s="17">
        <v>3.5</v>
      </c>
      <c r="L23" s="20">
        <f t="shared" ref="L23:L24" si="3">I23*J23</f>
        <v>217.49999999999997</v>
      </c>
      <c r="M23" s="156"/>
    </row>
    <row r="24" spans="2:13" ht="12.6" customHeight="1" x14ac:dyDescent="0.3">
      <c r="B24" s="130"/>
      <c r="C24" s="120"/>
      <c r="D24" s="123"/>
      <c r="E24" s="123"/>
      <c r="F24" s="123"/>
      <c r="G24" s="126"/>
      <c r="H24" s="16">
        <v>3</v>
      </c>
      <c r="I24" s="7">
        <v>8.6999999999999993</v>
      </c>
      <c r="J24" s="7">
        <v>25</v>
      </c>
      <c r="K24" s="17">
        <v>3.5</v>
      </c>
      <c r="L24" s="20">
        <f t="shared" si="3"/>
        <v>217.49999999999997</v>
      </c>
      <c r="M24" s="156"/>
    </row>
    <row r="25" spans="2:13" ht="12.6" customHeight="1" thickBot="1" x14ac:dyDescent="0.35">
      <c r="B25" s="130"/>
      <c r="C25" s="121"/>
      <c r="D25" s="124"/>
      <c r="E25" s="124"/>
      <c r="F25" s="124"/>
      <c r="G25" s="127"/>
      <c r="H25" s="158" t="s">
        <v>45</v>
      </c>
      <c r="I25" s="158"/>
      <c r="J25" s="158"/>
      <c r="K25" s="158"/>
      <c r="L25" s="25">
        <f>SUM(L22:L24)</f>
        <v>652.49999999999989</v>
      </c>
      <c r="M25" s="157"/>
    </row>
    <row r="26" spans="2:13" ht="12.6" customHeight="1" x14ac:dyDescent="0.3">
      <c r="B26" s="130"/>
      <c r="C26" s="151" t="s">
        <v>19</v>
      </c>
      <c r="D26" s="122">
        <v>29.45</v>
      </c>
      <c r="E26" s="122">
        <v>25</v>
      </c>
      <c r="F26" s="122">
        <v>14</v>
      </c>
      <c r="G26" s="125">
        <f>D26*E26</f>
        <v>736.25</v>
      </c>
      <c r="H26" s="43">
        <v>1</v>
      </c>
      <c r="I26" s="44">
        <v>8.65</v>
      </c>
      <c r="J26" s="44">
        <v>25</v>
      </c>
      <c r="K26" s="45">
        <v>3.5</v>
      </c>
      <c r="L26" s="46">
        <f>I26*J26</f>
        <v>216.25</v>
      </c>
      <c r="M26" s="155">
        <f>G26+L29</f>
        <v>1385</v>
      </c>
    </row>
    <row r="27" spans="2:13" ht="12.6" customHeight="1" x14ac:dyDescent="0.3">
      <c r="B27" s="130"/>
      <c r="C27" s="120"/>
      <c r="D27" s="123"/>
      <c r="E27" s="123"/>
      <c r="F27" s="123"/>
      <c r="G27" s="126"/>
      <c r="H27" s="16">
        <v>2</v>
      </c>
      <c r="I27" s="7">
        <v>8.65</v>
      </c>
      <c r="J27" s="7">
        <v>25</v>
      </c>
      <c r="K27" s="17">
        <v>3.5</v>
      </c>
      <c r="L27" s="20">
        <f t="shared" ref="L27:L28" si="4">I27*J27</f>
        <v>216.25</v>
      </c>
      <c r="M27" s="156"/>
    </row>
    <row r="28" spans="2:13" ht="12.6" customHeight="1" x14ac:dyDescent="0.3">
      <c r="B28" s="130"/>
      <c r="C28" s="120"/>
      <c r="D28" s="123"/>
      <c r="E28" s="123"/>
      <c r="F28" s="123"/>
      <c r="G28" s="126"/>
      <c r="H28" s="16">
        <v>3</v>
      </c>
      <c r="I28" s="7">
        <v>8.65</v>
      </c>
      <c r="J28" s="7">
        <v>25</v>
      </c>
      <c r="K28" s="17">
        <v>3.5</v>
      </c>
      <c r="L28" s="20">
        <f t="shared" si="4"/>
        <v>216.25</v>
      </c>
      <c r="M28" s="156"/>
    </row>
    <row r="29" spans="2:13" ht="12.6" customHeight="1" thickBot="1" x14ac:dyDescent="0.35">
      <c r="B29" s="131"/>
      <c r="C29" s="121"/>
      <c r="D29" s="124"/>
      <c r="E29" s="124"/>
      <c r="F29" s="124"/>
      <c r="G29" s="127"/>
      <c r="H29" s="158" t="s">
        <v>45</v>
      </c>
      <c r="I29" s="158"/>
      <c r="J29" s="158"/>
      <c r="K29" s="158"/>
      <c r="L29" s="25">
        <f>SUM(L26:L28)</f>
        <v>648.75</v>
      </c>
      <c r="M29" s="157"/>
    </row>
    <row r="30" spans="2:13" ht="12.6" customHeight="1" x14ac:dyDescent="0.3">
      <c r="B30" s="182" t="s">
        <v>4</v>
      </c>
      <c r="C30" s="151" t="s">
        <v>20</v>
      </c>
      <c r="D30" s="122">
        <v>30.5</v>
      </c>
      <c r="E30" s="122">
        <v>25</v>
      </c>
      <c r="F30" s="122">
        <v>14</v>
      </c>
      <c r="G30" s="125">
        <f>D30*E30</f>
        <v>762.5</v>
      </c>
      <c r="H30" s="43">
        <v>1</v>
      </c>
      <c r="I30" s="44">
        <v>8.65</v>
      </c>
      <c r="J30" s="44">
        <v>25</v>
      </c>
      <c r="K30" s="45">
        <v>3.5</v>
      </c>
      <c r="L30" s="46">
        <f>I30*J30</f>
        <v>216.25</v>
      </c>
      <c r="M30" s="155">
        <f>G30+L33</f>
        <v>1411.25</v>
      </c>
    </row>
    <row r="31" spans="2:13" ht="12.6" customHeight="1" x14ac:dyDescent="0.3">
      <c r="B31" s="130"/>
      <c r="C31" s="120"/>
      <c r="D31" s="123"/>
      <c r="E31" s="123"/>
      <c r="F31" s="123"/>
      <c r="G31" s="126"/>
      <c r="H31" s="16">
        <v>2</v>
      </c>
      <c r="I31" s="7">
        <v>8.65</v>
      </c>
      <c r="J31" s="7">
        <v>25</v>
      </c>
      <c r="K31" s="17">
        <v>3.5</v>
      </c>
      <c r="L31" s="20">
        <f t="shared" ref="L31:L32" si="5">I31*J31</f>
        <v>216.25</v>
      </c>
      <c r="M31" s="156"/>
    </row>
    <row r="32" spans="2:13" ht="12.6" customHeight="1" x14ac:dyDescent="0.3">
      <c r="B32" s="130"/>
      <c r="C32" s="120"/>
      <c r="D32" s="123"/>
      <c r="E32" s="123"/>
      <c r="F32" s="123"/>
      <c r="G32" s="126"/>
      <c r="H32" s="16">
        <v>3</v>
      </c>
      <c r="I32" s="7">
        <v>8.65</v>
      </c>
      <c r="J32" s="7">
        <v>25</v>
      </c>
      <c r="K32" s="17">
        <v>3.5</v>
      </c>
      <c r="L32" s="20">
        <f t="shared" si="5"/>
        <v>216.25</v>
      </c>
      <c r="M32" s="156"/>
    </row>
    <row r="33" spans="2:13" ht="12.6" customHeight="1" thickBot="1" x14ac:dyDescent="0.35">
      <c r="B33" s="130"/>
      <c r="C33" s="121"/>
      <c r="D33" s="124"/>
      <c r="E33" s="124"/>
      <c r="F33" s="124"/>
      <c r="G33" s="127"/>
      <c r="H33" s="158" t="s">
        <v>45</v>
      </c>
      <c r="I33" s="158"/>
      <c r="J33" s="158"/>
      <c r="K33" s="158"/>
      <c r="L33" s="25">
        <f>SUM(L30:L32)</f>
        <v>648.75</v>
      </c>
      <c r="M33" s="157"/>
    </row>
    <row r="34" spans="2:13" ht="12.6" customHeight="1" x14ac:dyDescent="0.3">
      <c r="B34" s="130"/>
      <c r="C34" s="151" t="s">
        <v>21</v>
      </c>
      <c r="D34" s="122">
        <v>30.5</v>
      </c>
      <c r="E34" s="122">
        <v>25</v>
      </c>
      <c r="F34" s="122">
        <v>14</v>
      </c>
      <c r="G34" s="125">
        <f>D34*E34</f>
        <v>762.5</v>
      </c>
      <c r="H34" s="43">
        <v>1</v>
      </c>
      <c r="I34" s="44">
        <v>8.6999999999999993</v>
      </c>
      <c r="J34" s="44">
        <v>25</v>
      </c>
      <c r="K34" s="45">
        <v>3.5</v>
      </c>
      <c r="L34" s="46">
        <f>I34*J34</f>
        <v>217.49999999999997</v>
      </c>
      <c r="M34" s="155">
        <f>G34+L37</f>
        <v>1415</v>
      </c>
    </row>
    <row r="35" spans="2:13" ht="12.6" customHeight="1" x14ac:dyDescent="0.3">
      <c r="B35" s="130"/>
      <c r="C35" s="120"/>
      <c r="D35" s="123"/>
      <c r="E35" s="123"/>
      <c r="F35" s="123"/>
      <c r="G35" s="126"/>
      <c r="H35" s="16">
        <v>2</v>
      </c>
      <c r="I35" s="7">
        <v>8.6999999999999993</v>
      </c>
      <c r="J35" s="7">
        <v>25</v>
      </c>
      <c r="K35" s="17">
        <v>3.5</v>
      </c>
      <c r="L35" s="20">
        <f t="shared" ref="L35:L36" si="6">I35*J35</f>
        <v>217.49999999999997</v>
      </c>
      <c r="M35" s="156"/>
    </row>
    <row r="36" spans="2:13" ht="12.6" customHeight="1" x14ac:dyDescent="0.3">
      <c r="B36" s="130"/>
      <c r="C36" s="120"/>
      <c r="D36" s="123"/>
      <c r="E36" s="123"/>
      <c r="F36" s="123"/>
      <c r="G36" s="126"/>
      <c r="H36" s="16">
        <v>3</v>
      </c>
      <c r="I36" s="7">
        <v>8.6999999999999993</v>
      </c>
      <c r="J36" s="7">
        <v>25</v>
      </c>
      <c r="K36" s="17">
        <v>3.5</v>
      </c>
      <c r="L36" s="20">
        <f t="shared" si="6"/>
        <v>217.49999999999997</v>
      </c>
      <c r="M36" s="156"/>
    </row>
    <row r="37" spans="2:13" ht="12.6" customHeight="1" thickBot="1" x14ac:dyDescent="0.35">
      <c r="B37" s="130"/>
      <c r="C37" s="121"/>
      <c r="D37" s="124"/>
      <c r="E37" s="124"/>
      <c r="F37" s="124"/>
      <c r="G37" s="127"/>
      <c r="H37" s="158" t="s">
        <v>45</v>
      </c>
      <c r="I37" s="158"/>
      <c r="J37" s="158"/>
      <c r="K37" s="158"/>
      <c r="L37" s="25">
        <f>SUM(L34:L36)</f>
        <v>652.49999999999989</v>
      </c>
      <c r="M37" s="157"/>
    </row>
    <row r="38" spans="2:13" ht="12.6" customHeight="1" x14ac:dyDescent="0.3">
      <c r="B38" s="130"/>
      <c r="C38" s="151" t="s">
        <v>22</v>
      </c>
      <c r="D38" s="122">
        <v>49.5</v>
      </c>
      <c r="E38" s="122">
        <v>25</v>
      </c>
      <c r="F38" s="122">
        <v>14</v>
      </c>
      <c r="G38" s="125">
        <f>D38*E38</f>
        <v>1237.5</v>
      </c>
      <c r="H38" s="43">
        <v>1</v>
      </c>
      <c r="I38" s="44">
        <v>8.6999999999999993</v>
      </c>
      <c r="J38" s="44">
        <v>25</v>
      </c>
      <c r="K38" s="45">
        <v>3.5</v>
      </c>
      <c r="L38" s="46">
        <f>I38*J38</f>
        <v>217.49999999999997</v>
      </c>
      <c r="M38" s="155">
        <f>G38+L41</f>
        <v>1890</v>
      </c>
    </row>
    <row r="39" spans="2:13" ht="12.6" customHeight="1" x14ac:dyDescent="0.3">
      <c r="B39" s="130"/>
      <c r="C39" s="120"/>
      <c r="D39" s="123"/>
      <c r="E39" s="123"/>
      <c r="F39" s="123"/>
      <c r="G39" s="126"/>
      <c r="H39" s="16">
        <v>2</v>
      </c>
      <c r="I39" s="7">
        <v>8.6999999999999993</v>
      </c>
      <c r="J39" s="7">
        <v>25</v>
      </c>
      <c r="K39" s="17">
        <v>3.5</v>
      </c>
      <c r="L39" s="20">
        <f t="shared" ref="L39:L40" si="7">I39*J39</f>
        <v>217.49999999999997</v>
      </c>
      <c r="M39" s="156"/>
    </row>
    <row r="40" spans="2:13" ht="12.6" customHeight="1" x14ac:dyDescent="0.3">
      <c r="B40" s="130"/>
      <c r="C40" s="120"/>
      <c r="D40" s="123"/>
      <c r="E40" s="123"/>
      <c r="F40" s="123"/>
      <c r="G40" s="126"/>
      <c r="H40" s="16">
        <v>3</v>
      </c>
      <c r="I40" s="7">
        <v>8.6999999999999993</v>
      </c>
      <c r="J40" s="7">
        <v>25</v>
      </c>
      <c r="K40" s="17">
        <v>3.5</v>
      </c>
      <c r="L40" s="20">
        <f t="shared" si="7"/>
        <v>217.49999999999997</v>
      </c>
      <c r="M40" s="156"/>
    </row>
    <row r="41" spans="2:13" ht="12.6" customHeight="1" thickBot="1" x14ac:dyDescent="0.35">
      <c r="B41" s="131"/>
      <c r="C41" s="121"/>
      <c r="D41" s="124"/>
      <c r="E41" s="124"/>
      <c r="F41" s="124"/>
      <c r="G41" s="127"/>
      <c r="H41" s="158" t="s">
        <v>45</v>
      </c>
      <c r="I41" s="158"/>
      <c r="J41" s="158"/>
      <c r="K41" s="158"/>
      <c r="L41" s="25">
        <f>SUM(L38:L40)</f>
        <v>652.49999999999989</v>
      </c>
      <c r="M41" s="157"/>
    </row>
    <row r="42" spans="2:13" ht="12.6" customHeight="1" x14ac:dyDescent="0.3">
      <c r="B42" s="182" t="s">
        <v>5</v>
      </c>
      <c r="C42" s="151" t="s">
        <v>23</v>
      </c>
      <c r="D42" s="122">
        <v>48.95</v>
      </c>
      <c r="E42" s="122">
        <v>25</v>
      </c>
      <c r="F42" s="122">
        <v>12</v>
      </c>
      <c r="G42" s="125">
        <f>D42*E42</f>
        <v>1223.75</v>
      </c>
      <c r="H42" s="43">
        <v>1</v>
      </c>
      <c r="I42" s="44">
        <v>8.6999999999999993</v>
      </c>
      <c r="J42" s="44">
        <v>25</v>
      </c>
      <c r="K42" s="45">
        <v>3.5</v>
      </c>
      <c r="L42" s="46">
        <f>I42*J42</f>
        <v>217.49999999999997</v>
      </c>
      <c r="M42" s="155">
        <f>G42+L45</f>
        <v>1876.25</v>
      </c>
    </row>
    <row r="43" spans="2:13" ht="12.6" customHeight="1" x14ac:dyDescent="0.3">
      <c r="B43" s="130"/>
      <c r="C43" s="120"/>
      <c r="D43" s="123"/>
      <c r="E43" s="123"/>
      <c r="F43" s="123"/>
      <c r="G43" s="126"/>
      <c r="H43" s="16">
        <v>2</v>
      </c>
      <c r="I43" s="7">
        <v>8.6999999999999993</v>
      </c>
      <c r="J43" s="7">
        <v>25</v>
      </c>
      <c r="K43" s="17">
        <v>3.5</v>
      </c>
      <c r="L43" s="20">
        <f t="shared" ref="L43:L44" si="8">I43*J43</f>
        <v>217.49999999999997</v>
      </c>
      <c r="M43" s="156"/>
    </row>
    <row r="44" spans="2:13" ht="12.6" customHeight="1" x14ac:dyDescent="0.3">
      <c r="B44" s="130"/>
      <c r="C44" s="120"/>
      <c r="D44" s="123"/>
      <c r="E44" s="123"/>
      <c r="F44" s="123"/>
      <c r="G44" s="126"/>
      <c r="H44" s="16">
        <v>3</v>
      </c>
      <c r="I44" s="7">
        <v>8.6999999999999993</v>
      </c>
      <c r="J44" s="7">
        <v>25</v>
      </c>
      <c r="K44" s="17">
        <v>3.5</v>
      </c>
      <c r="L44" s="20">
        <f t="shared" si="8"/>
        <v>217.49999999999997</v>
      </c>
      <c r="M44" s="156"/>
    </row>
    <row r="45" spans="2:13" ht="12.6" customHeight="1" thickBot="1" x14ac:dyDescent="0.35">
      <c r="B45" s="130"/>
      <c r="C45" s="121"/>
      <c r="D45" s="124"/>
      <c r="E45" s="124"/>
      <c r="F45" s="124"/>
      <c r="G45" s="127"/>
      <c r="H45" s="158" t="s">
        <v>45</v>
      </c>
      <c r="I45" s="158"/>
      <c r="J45" s="158"/>
      <c r="K45" s="158"/>
      <c r="L45" s="25">
        <f>SUM(L42:L44)</f>
        <v>652.49999999999989</v>
      </c>
      <c r="M45" s="157"/>
    </row>
    <row r="46" spans="2:13" ht="12.6" customHeight="1" x14ac:dyDescent="0.3">
      <c r="B46" s="130"/>
      <c r="C46" s="151" t="s">
        <v>24</v>
      </c>
      <c r="D46" s="122">
        <v>29.45</v>
      </c>
      <c r="E46" s="122">
        <v>25</v>
      </c>
      <c r="F46" s="122">
        <v>12</v>
      </c>
      <c r="G46" s="125">
        <f>D46*E46</f>
        <v>736.25</v>
      </c>
      <c r="H46" s="43">
        <v>1</v>
      </c>
      <c r="I46" s="44">
        <v>8.6999999999999993</v>
      </c>
      <c r="J46" s="44">
        <v>25</v>
      </c>
      <c r="K46" s="45">
        <v>3.5</v>
      </c>
      <c r="L46" s="46">
        <f>I46*J46</f>
        <v>217.49999999999997</v>
      </c>
      <c r="M46" s="155">
        <f>G46+L49</f>
        <v>1388.75</v>
      </c>
    </row>
    <row r="47" spans="2:13" ht="12.6" customHeight="1" x14ac:dyDescent="0.3">
      <c r="B47" s="130"/>
      <c r="C47" s="120"/>
      <c r="D47" s="123"/>
      <c r="E47" s="123"/>
      <c r="F47" s="123"/>
      <c r="G47" s="126"/>
      <c r="H47" s="16">
        <v>2</v>
      </c>
      <c r="I47" s="7">
        <v>8.6999999999999993</v>
      </c>
      <c r="J47" s="7">
        <v>25</v>
      </c>
      <c r="K47" s="17">
        <v>3.5</v>
      </c>
      <c r="L47" s="20">
        <f t="shared" ref="L47:L48" si="9">I47*J47</f>
        <v>217.49999999999997</v>
      </c>
      <c r="M47" s="156"/>
    </row>
    <row r="48" spans="2:13" ht="12.6" customHeight="1" x14ac:dyDescent="0.3">
      <c r="B48" s="130"/>
      <c r="C48" s="120"/>
      <c r="D48" s="123"/>
      <c r="E48" s="123"/>
      <c r="F48" s="123"/>
      <c r="G48" s="126"/>
      <c r="H48" s="16">
        <v>3</v>
      </c>
      <c r="I48" s="7">
        <v>8.6999999999999993</v>
      </c>
      <c r="J48" s="7">
        <v>25</v>
      </c>
      <c r="K48" s="17">
        <v>3.5</v>
      </c>
      <c r="L48" s="20">
        <f t="shared" si="9"/>
        <v>217.49999999999997</v>
      </c>
      <c r="M48" s="156"/>
    </row>
    <row r="49" spans="2:13" ht="12.6" customHeight="1" thickBot="1" x14ac:dyDescent="0.35">
      <c r="B49" s="130"/>
      <c r="C49" s="121"/>
      <c r="D49" s="124"/>
      <c r="E49" s="124"/>
      <c r="F49" s="124"/>
      <c r="G49" s="127"/>
      <c r="H49" s="158" t="s">
        <v>45</v>
      </c>
      <c r="I49" s="158"/>
      <c r="J49" s="158"/>
      <c r="K49" s="158"/>
      <c r="L49" s="25">
        <f>SUM(L46:L48)</f>
        <v>652.49999999999989</v>
      </c>
      <c r="M49" s="157"/>
    </row>
    <row r="50" spans="2:13" ht="12.6" customHeight="1" x14ac:dyDescent="0.3">
      <c r="B50" s="130"/>
      <c r="C50" s="151" t="s">
        <v>25</v>
      </c>
      <c r="D50" s="122">
        <v>29.45</v>
      </c>
      <c r="E50" s="122">
        <v>25</v>
      </c>
      <c r="F50" s="122">
        <v>12</v>
      </c>
      <c r="G50" s="125">
        <f>D50*E50</f>
        <v>736.25</v>
      </c>
      <c r="H50" s="43">
        <v>1</v>
      </c>
      <c r="I50" s="44">
        <v>8.65</v>
      </c>
      <c r="J50" s="44">
        <v>25</v>
      </c>
      <c r="K50" s="45">
        <v>3.5</v>
      </c>
      <c r="L50" s="46">
        <f>I50*J50</f>
        <v>216.25</v>
      </c>
      <c r="M50" s="155">
        <f>G50+L53</f>
        <v>1385</v>
      </c>
    </row>
    <row r="51" spans="2:13" ht="12.6" customHeight="1" x14ac:dyDescent="0.3">
      <c r="B51" s="130"/>
      <c r="C51" s="120"/>
      <c r="D51" s="123"/>
      <c r="E51" s="123"/>
      <c r="F51" s="123"/>
      <c r="G51" s="126"/>
      <c r="H51" s="16">
        <v>2</v>
      </c>
      <c r="I51" s="7">
        <v>8.65</v>
      </c>
      <c r="J51" s="7">
        <v>25</v>
      </c>
      <c r="K51" s="17">
        <v>3.5</v>
      </c>
      <c r="L51" s="20">
        <f t="shared" ref="L51:L52" si="10">I51*J51</f>
        <v>216.25</v>
      </c>
      <c r="M51" s="156"/>
    </row>
    <row r="52" spans="2:13" ht="12.6" customHeight="1" x14ac:dyDescent="0.3">
      <c r="B52" s="130"/>
      <c r="C52" s="120"/>
      <c r="D52" s="123"/>
      <c r="E52" s="123"/>
      <c r="F52" s="123"/>
      <c r="G52" s="126"/>
      <c r="H52" s="16">
        <v>3</v>
      </c>
      <c r="I52" s="7">
        <v>8.65</v>
      </c>
      <c r="J52" s="7">
        <v>25</v>
      </c>
      <c r="K52" s="17">
        <v>3.5</v>
      </c>
      <c r="L52" s="20">
        <f t="shared" si="10"/>
        <v>216.25</v>
      </c>
      <c r="M52" s="156"/>
    </row>
    <row r="53" spans="2:13" ht="12.6" customHeight="1" thickBot="1" x14ac:dyDescent="0.35">
      <c r="B53" s="131"/>
      <c r="C53" s="121"/>
      <c r="D53" s="124"/>
      <c r="E53" s="124"/>
      <c r="F53" s="124"/>
      <c r="G53" s="127"/>
      <c r="H53" s="158" t="s">
        <v>45</v>
      </c>
      <c r="I53" s="158"/>
      <c r="J53" s="158"/>
      <c r="K53" s="158"/>
      <c r="L53" s="25">
        <f>SUM(L50:L52)</f>
        <v>648.75</v>
      </c>
      <c r="M53" s="157"/>
    </row>
    <row r="54" spans="2:13" ht="12.6" customHeight="1" x14ac:dyDescent="0.3">
      <c r="B54" s="182" t="s">
        <v>6</v>
      </c>
      <c r="C54" s="151" t="s">
        <v>26</v>
      </c>
      <c r="D54" s="122">
        <v>29.45</v>
      </c>
      <c r="E54" s="122">
        <v>25</v>
      </c>
      <c r="F54" s="122">
        <v>12</v>
      </c>
      <c r="G54" s="125">
        <f>D54*E54</f>
        <v>736.25</v>
      </c>
      <c r="H54" s="43">
        <v>1</v>
      </c>
      <c r="I54" s="44">
        <v>8.65</v>
      </c>
      <c r="J54" s="44">
        <v>25</v>
      </c>
      <c r="K54" s="45">
        <v>3.5</v>
      </c>
      <c r="L54" s="46">
        <f>I54*J54</f>
        <v>216.25</v>
      </c>
      <c r="M54" s="155">
        <f>G54+L57</f>
        <v>1385</v>
      </c>
    </row>
    <row r="55" spans="2:13" ht="12.6" customHeight="1" x14ac:dyDescent="0.3">
      <c r="B55" s="130"/>
      <c r="C55" s="120"/>
      <c r="D55" s="123"/>
      <c r="E55" s="123"/>
      <c r="F55" s="123"/>
      <c r="G55" s="126"/>
      <c r="H55" s="16">
        <v>2</v>
      </c>
      <c r="I55" s="7">
        <v>8.65</v>
      </c>
      <c r="J55" s="7">
        <v>25</v>
      </c>
      <c r="K55" s="17">
        <v>3.5</v>
      </c>
      <c r="L55" s="20">
        <f t="shared" ref="L55:L56" si="11">I55*J55</f>
        <v>216.25</v>
      </c>
      <c r="M55" s="156"/>
    </row>
    <row r="56" spans="2:13" ht="12.6" customHeight="1" x14ac:dyDescent="0.3">
      <c r="B56" s="130"/>
      <c r="C56" s="120"/>
      <c r="D56" s="123"/>
      <c r="E56" s="123"/>
      <c r="F56" s="123"/>
      <c r="G56" s="126"/>
      <c r="H56" s="16">
        <v>3</v>
      </c>
      <c r="I56" s="7">
        <v>8.65</v>
      </c>
      <c r="J56" s="7">
        <v>25</v>
      </c>
      <c r="K56" s="17">
        <v>3.5</v>
      </c>
      <c r="L56" s="20">
        <f t="shared" si="11"/>
        <v>216.25</v>
      </c>
      <c r="M56" s="156"/>
    </row>
    <row r="57" spans="2:13" ht="12.6" customHeight="1" thickBot="1" x14ac:dyDescent="0.35">
      <c r="B57" s="130"/>
      <c r="C57" s="121"/>
      <c r="D57" s="124"/>
      <c r="E57" s="124"/>
      <c r="F57" s="124"/>
      <c r="G57" s="127"/>
      <c r="H57" s="158" t="s">
        <v>45</v>
      </c>
      <c r="I57" s="158"/>
      <c r="J57" s="158"/>
      <c r="K57" s="158"/>
      <c r="L57" s="25">
        <f>SUM(L54:L56)</f>
        <v>648.75</v>
      </c>
      <c r="M57" s="157"/>
    </row>
    <row r="58" spans="2:13" ht="12.6" customHeight="1" x14ac:dyDescent="0.3">
      <c r="B58" s="130"/>
      <c r="C58" s="151" t="s">
        <v>27</v>
      </c>
      <c r="D58" s="122">
        <v>29.45</v>
      </c>
      <c r="E58" s="122">
        <v>25</v>
      </c>
      <c r="F58" s="122">
        <v>12</v>
      </c>
      <c r="G58" s="125">
        <f>D58*E58</f>
        <v>736.25</v>
      </c>
      <c r="H58" s="43">
        <v>1</v>
      </c>
      <c r="I58" s="44">
        <v>8.6999999999999993</v>
      </c>
      <c r="J58" s="44">
        <v>25</v>
      </c>
      <c r="K58" s="45">
        <v>3.5</v>
      </c>
      <c r="L58" s="46">
        <f>I58*J58</f>
        <v>217.49999999999997</v>
      </c>
      <c r="M58" s="155">
        <f>G58+L61</f>
        <v>1388.75</v>
      </c>
    </row>
    <row r="59" spans="2:13" ht="12.6" customHeight="1" x14ac:dyDescent="0.3">
      <c r="B59" s="130"/>
      <c r="C59" s="120"/>
      <c r="D59" s="123"/>
      <c r="E59" s="123"/>
      <c r="F59" s="123"/>
      <c r="G59" s="126"/>
      <c r="H59" s="16">
        <v>2</v>
      </c>
      <c r="I59" s="7">
        <v>8.6999999999999993</v>
      </c>
      <c r="J59" s="7">
        <v>25</v>
      </c>
      <c r="K59" s="17">
        <v>3.5</v>
      </c>
      <c r="L59" s="20">
        <f t="shared" ref="L59:L60" si="12">I59*J59</f>
        <v>217.49999999999997</v>
      </c>
      <c r="M59" s="156"/>
    </row>
    <row r="60" spans="2:13" ht="12.6" customHeight="1" x14ac:dyDescent="0.3">
      <c r="B60" s="130"/>
      <c r="C60" s="120"/>
      <c r="D60" s="123"/>
      <c r="E60" s="123"/>
      <c r="F60" s="123"/>
      <c r="G60" s="126"/>
      <c r="H60" s="16">
        <v>3</v>
      </c>
      <c r="I60" s="7">
        <v>8.6999999999999993</v>
      </c>
      <c r="J60" s="7">
        <v>25</v>
      </c>
      <c r="K60" s="17">
        <v>3.5</v>
      </c>
      <c r="L60" s="20">
        <f t="shared" si="12"/>
        <v>217.49999999999997</v>
      </c>
      <c r="M60" s="156"/>
    </row>
    <row r="61" spans="2:13" ht="12.6" customHeight="1" thickBot="1" x14ac:dyDescent="0.35">
      <c r="B61" s="130"/>
      <c r="C61" s="121"/>
      <c r="D61" s="124"/>
      <c r="E61" s="124"/>
      <c r="F61" s="124"/>
      <c r="G61" s="127"/>
      <c r="H61" s="158" t="s">
        <v>45</v>
      </c>
      <c r="I61" s="158"/>
      <c r="J61" s="158"/>
      <c r="K61" s="158"/>
      <c r="L61" s="25">
        <f>SUM(L58:L60)</f>
        <v>652.49999999999989</v>
      </c>
      <c r="M61" s="157"/>
    </row>
    <row r="62" spans="2:13" ht="12.6" customHeight="1" x14ac:dyDescent="0.3">
      <c r="B62" s="130"/>
      <c r="C62" s="151" t="s">
        <v>28</v>
      </c>
      <c r="D62" s="122">
        <v>48.95</v>
      </c>
      <c r="E62" s="122">
        <v>25</v>
      </c>
      <c r="F62" s="122">
        <v>12</v>
      </c>
      <c r="G62" s="125">
        <f>D62*E62</f>
        <v>1223.75</v>
      </c>
      <c r="H62" s="43">
        <v>1</v>
      </c>
      <c r="I62" s="44">
        <v>8.6999999999999993</v>
      </c>
      <c r="J62" s="44">
        <v>25</v>
      </c>
      <c r="K62" s="45">
        <v>3.5</v>
      </c>
      <c r="L62" s="46">
        <f>I62*J62</f>
        <v>217.49999999999997</v>
      </c>
      <c r="M62" s="155">
        <f>G62+L65</f>
        <v>1876.25</v>
      </c>
    </row>
    <row r="63" spans="2:13" ht="12.6" customHeight="1" x14ac:dyDescent="0.3">
      <c r="B63" s="130"/>
      <c r="C63" s="120"/>
      <c r="D63" s="123"/>
      <c r="E63" s="123"/>
      <c r="F63" s="123"/>
      <c r="G63" s="126"/>
      <c r="H63" s="16">
        <v>2</v>
      </c>
      <c r="I63" s="7">
        <v>8.6999999999999993</v>
      </c>
      <c r="J63" s="7">
        <v>25</v>
      </c>
      <c r="K63" s="17">
        <v>3.5</v>
      </c>
      <c r="L63" s="20">
        <f t="shared" ref="L63:L64" si="13">I63*J63</f>
        <v>217.49999999999997</v>
      </c>
      <c r="M63" s="156"/>
    </row>
    <row r="64" spans="2:13" ht="12.6" customHeight="1" x14ac:dyDescent="0.3">
      <c r="B64" s="130"/>
      <c r="C64" s="120"/>
      <c r="D64" s="123"/>
      <c r="E64" s="123"/>
      <c r="F64" s="123"/>
      <c r="G64" s="126"/>
      <c r="H64" s="16">
        <v>3</v>
      </c>
      <c r="I64" s="7">
        <v>8.6999999999999993</v>
      </c>
      <c r="J64" s="7">
        <v>25</v>
      </c>
      <c r="K64" s="17">
        <v>3.5</v>
      </c>
      <c r="L64" s="20">
        <f t="shared" si="13"/>
        <v>217.49999999999997</v>
      </c>
      <c r="M64" s="156"/>
    </row>
    <row r="65" spans="2:13" ht="12.6" customHeight="1" thickBot="1" x14ac:dyDescent="0.35">
      <c r="B65" s="131"/>
      <c r="C65" s="121"/>
      <c r="D65" s="124"/>
      <c r="E65" s="124"/>
      <c r="F65" s="124"/>
      <c r="G65" s="127"/>
      <c r="H65" s="158" t="s">
        <v>45</v>
      </c>
      <c r="I65" s="158"/>
      <c r="J65" s="158"/>
      <c r="K65" s="158"/>
      <c r="L65" s="25">
        <f>SUM(L62:L64)</f>
        <v>652.49999999999989</v>
      </c>
      <c r="M65" s="157"/>
    </row>
    <row r="66" spans="2:13" ht="12.6" customHeight="1" x14ac:dyDescent="0.3">
      <c r="B66" s="128" t="s">
        <v>7</v>
      </c>
      <c r="C66" s="132" t="s">
        <v>56</v>
      </c>
      <c r="D66" s="134">
        <v>30.25</v>
      </c>
      <c r="E66" s="122">
        <v>25</v>
      </c>
      <c r="F66" s="122">
        <v>12</v>
      </c>
      <c r="G66" s="125">
        <f>D66*E66</f>
        <v>756.25</v>
      </c>
      <c r="H66" s="43">
        <v>1</v>
      </c>
      <c r="I66" s="44">
        <v>9</v>
      </c>
      <c r="J66" s="44">
        <v>25.3</v>
      </c>
      <c r="K66" s="45">
        <v>3.5</v>
      </c>
      <c r="L66" s="46">
        <f>I66*J66</f>
        <v>227.70000000000002</v>
      </c>
      <c r="M66" s="155">
        <f>G66+L69</f>
        <v>1439.35</v>
      </c>
    </row>
    <row r="67" spans="2:13" ht="12.6" customHeight="1" x14ac:dyDescent="0.3">
      <c r="B67" s="129"/>
      <c r="C67" s="133"/>
      <c r="D67" s="135"/>
      <c r="E67" s="123"/>
      <c r="F67" s="123"/>
      <c r="G67" s="126"/>
      <c r="H67" s="16">
        <v>2</v>
      </c>
      <c r="I67" s="7">
        <v>9</v>
      </c>
      <c r="J67" s="7">
        <v>25.3</v>
      </c>
      <c r="K67" s="17">
        <v>3.5</v>
      </c>
      <c r="L67" s="20">
        <f t="shared" ref="L67:L68" si="14">I67*J67</f>
        <v>227.70000000000002</v>
      </c>
      <c r="M67" s="156"/>
    </row>
    <row r="68" spans="2:13" ht="12.6" customHeight="1" x14ac:dyDescent="0.3">
      <c r="B68" s="129"/>
      <c r="C68" s="133"/>
      <c r="D68" s="135"/>
      <c r="E68" s="123"/>
      <c r="F68" s="123"/>
      <c r="G68" s="126"/>
      <c r="H68" s="16">
        <v>3</v>
      </c>
      <c r="I68" s="7">
        <v>9</v>
      </c>
      <c r="J68" s="7">
        <v>25.3</v>
      </c>
      <c r="K68" s="17">
        <v>3.5</v>
      </c>
      <c r="L68" s="20">
        <f t="shared" si="14"/>
        <v>227.70000000000002</v>
      </c>
      <c r="M68" s="156"/>
    </row>
    <row r="69" spans="2:13" ht="12.6" customHeight="1" thickBot="1" x14ac:dyDescent="0.35">
      <c r="B69" s="129"/>
      <c r="C69" s="133"/>
      <c r="D69" s="135"/>
      <c r="E69" s="123"/>
      <c r="F69" s="123"/>
      <c r="G69" s="173"/>
      <c r="H69" s="175" t="s">
        <v>45</v>
      </c>
      <c r="I69" s="175"/>
      <c r="J69" s="175"/>
      <c r="K69" s="175"/>
      <c r="L69" s="22">
        <f>SUM(L66:L68)</f>
        <v>683.1</v>
      </c>
      <c r="M69" s="174"/>
    </row>
    <row r="70" spans="2:13" ht="12.6" customHeight="1" x14ac:dyDescent="0.3">
      <c r="B70" s="130"/>
      <c r="C70" s="119" t="s">
        <v>57</v>
      </c>
      <c r="D70" s="159">
        <v>39.25</v>
      </c>
      <c r="E70" s="159">
        <v>48.05</v>
      </c>
      <c r="F70" s="122">
        <v>12</v>
      </c>
      <c r="G70" s="125">
        <f>D70*E70</f>
        <v>1885.9624999999999</v>
      </c>
      <c r="H70" s="43">
        <v>1</v>
      </c>
      <c r="I70" s="44">
        <v>39.25</v>
      </c>
      <c r="J70" s="44">
        <v>9</v>
      </c>
      <c r="K70" s="45">
        <v>3.5</v>
      </c>
      <c r="L70" s="46">
        <f>I70*J70</f>
        <v>353.25</v>
      </c>
      <c r="M70" s="155">
        <f>G70+L73</f>
        <v>2945.7124999999996</v>
      </c>
    </row>
    <row r="71" spans="2:13" ht="12.6" customHeight="1" x14ac:dyDescent="0.3">
      <c r="B71" s="130"/>
      <c r="C71" s="162"/>
      <c r="D71" s="160"/>
      <c r="E71" s="160"/>
      <c r="F71" s="123"/>
      <c r="G71" s="126"/>
      <c r="H71" s="16">
        <v>2</v>
      </c>
      <c r="I71" s="7">
        <v>39.25</v>
      </c>
      <c r="J71" s="7">
        <v>9</v>
      </c>
      <c r="K71" s="17">
        <v>3.5</v>
      </c>
      <c r="L71" s="20">
        <f t="shared" ref="L71:L72" si="15">I71*J71</f>
        <v>353.25</v>
      </c>
      <c r="M71" s="156"/>
    </row>
    <row r="72" spans="2:13" ht="12.6" customHeight="1" x14ac:dyDescent="0.3">
      <c r="B72" s="130"/>
      <c r="C72" s="162"/>
      <c r="D72" s="160"/>
      <c r="E72" s="160"/>
      <c r="F72" s="123"/>
      <c r="G72" s="126"/>
      <c r="H72" s="16">
        <v>3</v>
      </c>
      <c r="I72" s="7">
        <v>39.25</v>
      </c>
      <c r="J72" s="7">
        <v>9</v>
      </c>
      <c r="K72" s="17">
        <v>3.5</v>
      </c>
      <c r="L72" s="20">
        <f t="shared" si="15"/>
        <v>353.25</v>
      </c>
      <c r="M72" s="156"/>
    </row>
    <row r="73" spans="2:13" ht="12.6" customHeight="1" thickBot="1" x14ac:dyDescent="0.35">
      <c r="B73" s="130"/>
      <c r="C73" s="163"/>
      <c r="D73" s="161"/>
      <c r="E73" s="161"/>
      <c r="F73" s="124"/>
      <c r="G73" s="127"/>
      <c r="H73" s="158" t="s">
        <v>45</v>
      </c>
      <c r="I73" s="158"/>
      <c r="J73" s="158"/>
      <c r="K73" s="158"/>
      <c r="L73" s="25">
        <f>SUM(L70:L72)</f>
        <v>1059.75</v>
      </c>
      <c r="M73" s="157"/>
    </row>
    <row r="74" spans="2:13" ht="12.6" customHeight="1" x14ac:dyDescent="0.3">
      <c r="B74" s="130"/>
      <c r="C74" s="151" t="s">
        <v>58</v>
      </c>
      <c r="D74" s="159">
        <v>30.25</v>
      </c>
      <c r="E74" s="159">
        <v>25</v>
      </c>
      <c r="F74" s="122">
        <v>12</v>
      </c>
      <c r="G74" s="125">
        <f>D74*E74</f>
        <v>756.25</v>
      </c>
      <c r="H74" s="43">
        <v>1</v>
      </c>
      <c r="I74" s="44">
        <v>9</v>
      </c>
      <c r="J74" s="44">
        <v>25.3</v>
      </c>
      <c r="K74" s="45">
        <v>3.5</v>
      </c>
      <c r="L74" s="46">
        <f>I74*J74</f>
        <v>227.70000000000002</v>
      </c>
      <c r="M74" s="155">
        <f>G74+L77</f>
        <v>1439.35</v>
      </c>
    </row>
    <row r="75" spans="2:13" ht="12.6" customHeight="1" x14ac:dyDescent="0.3">
      <c r="B75" s="130"/>
      <c r="C75" s="120"/>
      <c r="D75" s="160"/>
      <c r="E75" s="160"/>
      <c r="F75" s="123"/>
      <c r="G75" s="126"/>
      <c r="H75" s="16">
        <v>2</v>
      </c>
      <c r="I75" s="7">
        <v>9</v>
      </c>
      <c r="J75" s="7">
        <v>25.3</v>
      </c>
      <c r="K75" s="17">
        <v>3.5</v>
      </c>
      <c r="L75" s="20">
        <f t="shared" ref="L75:L76" si="16">I75*J75</f>
        <v>227.70000000000002</v>
      </c>
      <c r="M75" s="156"/>
    </row>
    <row r="76" spans="2:13" ht="10.8" customHeight="1" x14ac:dyDescent="0.3">
      <c r="B76" s="130"/>
      <c r="C76" s="120"/>
      <c r="D76" s="160"/>
      <c r="E76" s="160"/>
      <c r="F76" s="123"/>
      <c r="G76" s="126"/>
      <c r="H76" s="16">
        <v>3</v>
      </c>
      <c r="I76" s="7">
        <v>9</v>
      </c>
      <c r="J76" s="7">
        <v>25.3</v>
      </c>
      <c r="K76" s="17">
        <v>3.5</v>
      </c>
      <c r="L76" s="20">
        <f t="shared" si="16"/>
        <v>227.70000000000002</v>
      </c>
      <c r="M76" s="156"/>
    </row>
    <row r="77" spans="2:13" ht="13.2" customHeight="1" thickBot="1" x14ac:dyDescent="0.35">
      <c r="B77" s="131"/>
      <c r="C77" s="121"/>
      <c r="D77" s="161"/>
      <c r="E77" s="161"/>
      <c r="F77" s="124"/>
      <c r="G77" s="127"/>
      <c r="H77" s="158" t="s">
        <v>45</v>
      </c>
      <c r="I77" s="158"/>
      <c r="J77" s="158"/>
      <c r="K77" s="158"/>
      <c r="L77" s="25">
        <f>SUM(L74:L76)</f>
        <v>683.1</v>
      </c>
      <c r="M77" s="157"/>
    </row>
    <row r="78" spans="2:13" ht="3.6" customHeight="1" thickBot="1" x14ac:dyDescent="0.35">
      <c r="G78" s="24"/>
      <c r="L78" s="23"/>
      <c r="M78" s="21"/>
    </row>
    <row r="79" spans="2:13" ht="30" customHeight="1" thickBot="1" x14ac:dyDescent="0.35">
      <c r="B79" s="145" t="s">
        <v>76</v>
      </c>
      <c r="C79" s="146"/>
      <c r="D79" s="146"/>
      <c r="E79" s="146"/>
      <c r="F79" s="146"/>
      <c r="G79" s="26">
        <f>SUM(G6:G78)</f>
        <v>23351.712500000001</v>
      </c>
      <c r="H79" s="146" t="s">
        <v>77</v>
      </c>
      <c r="I79" s="146"/>
      <c r="J79" s="146"/>
      <c r="K79" s="146"/>
      <c r="L79" s="27">
        <f>L77+L73+L69+L65+L61+L57+L53+L49+L45+L41+L37+L33+L29+L25+L21+L17+L13+L9</f>
        <v>15082.95</v>
      </c>
      <c r="M79" s="28">
        <f>SUM(M6:M78)</f>
        <v>38434.662499999999</v>
      </c>
    </row>
    <row r="80" spans="2:13" ht="6.6" customHeight="1" x14ac:dyDescent="0.3"/>
    <row r="81" spans="2:13" ht="24.9" customHeight="1" x14ac:dyDescent="0.3">
      <c r="B81" s="93" t="s">
        <v>30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</row>
    <row r="82" spans="2:13" ht="20.399999999999999" customHeight="1" x14ac:dyDescent="0.3">
      <c r="B82" s="94" t="s">
        <v>70</v>
      </c>
      <c r="C82" s="94" t="s">
        <v>71</v>
      </c>
      <c r="D82" s="153" t="s">
        <v>48</v>
      </c>
      <c r="E82" s="153"/>
      <c r="F82" s="153"/>
      <c r="G82" s="153"/>
      <c r="H82" s="147" t="s">
        <v>49</v>
      </c>
      <c r="I82" s="148"/>
      <c r="J82" s="148"/>
      <c r="K82" s="148"/>
      <c r="L82" s="149"/>
      <c r="M82" s="95" t="s">
        <v>38</v>
      </c>
    </row>
    <row r="83" spans="2:13" ht="30.6" customHeight="1" thickBot="1" x14ac:dyDescent="0.35">
      <c r="B83" s="70"/>
      <c r="C83" s="70"/>
      <c r="D83" s="47" t="s">
        <v>72</v>
      </c>
      <c r="E83" s="47" t="s">
        <v>74</v>
      </c>
      <c r="F83" s="47" t="s">
        <v>75</v>
      </c>
      <c r="G83" s="48" t="s">
        <v>78</v>
      </c>
      <c r="H83" s="18" t="s">
        <v>11</v>
      </c>
      <c r="I83" s="19" t="s">
        <v>36</v>
      </c>
      <c r="J83" s="19" t="s">
        <v>37</v>
      </c>
      <c r="K83" s="18" t="s">
        <v>12</v>
      </c>
      <c r="L83" s="18" t="s">
        <v>10</v>
      </c>
      <c r="M83" s="154"/>
    </row>
    <row r="84" spans="2:13" ht="12.6" customHeight="1" x14ac:dyDescent="0.3">
      <c r="B84" s="128" t="s">
        <v>8</v>
      </c>
      <c r="C84" s="169" t="s">
        <v>50</v>
      </c>
      <c r="D84" s="71"/>
      <c r="E84" s="170"/>
      <c r="F84" s="71">
        <v>6</v>
      </c>
      <c r="G84" s="171">
        <v>786</v>
      </c>
      <c r="H84" s="43">
        <v>1</v>
      </c>
      <c r="I84" s="49"/>
      <c r="J84" s="49"/>
      <c r="K84" s="45">
        <v>3</v>
      </c>
      <c r="L84" s="46">
        <v>153</v>
      </c>
      <c r="M84" s="172">
        <f>G84+L85</f>
        <v>939</v>
      </c>
    </row>
    <row r="85" spans="2:13" ht="12.6" customHeight="1" x14ac:dyDescent="0.3">
      <c r="B85" s="129"/>
      <c r="C85" s="152"/>
      <c r="D85" s="60"/>
      <c r="E85" s="100"/>
      <c r="F85" s="60"/>
      <c r="G85" s="136"/>
      <c r="H85" s="150" t="s">
        <v>45</v>
      </c>
      <c r="I85" s="150"/>
      <c r="J85" s="150"/>
      <c r="K85" s="150"/>
      <c r="L85" s="20">
        <f>SUM(L84)</f>
        <v>153</v>
      </c>
      <c r="M85" s="142"/>
    </row>
    <row r="86" spans="2:13" ht="12.6" customHeight="1" x14ac:dyDescent="0.3">
      <c r="B86" s="129"/>
      <c r="C86" s="152" t="s">
        <v>51</v>
      </c>
      <c r="D86" s="60"/>
      <c r="E86" s="100"/>
      <c r="F86" s="60">
        <v>6</v>
      </c>
      <c r="G86" s="136">
        <v>821</v>
      </c>
      <c r="H86" s="16">
        <v>1</v>
      </c>
      <c r="I86" s="8"/>
      <c r="J86" s="8"/>
      <c r="K86" s="17">
        <v>3</v>
      </c>
      <c r="L86" s="20">
        <v>153</v>
      </c>
      <c r="M86" s="142">
        <f>G86+L87</f>
        <v>974</v>
      </c>
    </row>
    <row r="87" spans="2:13" ht="12.6" customHeight="1" x14ac:dyDescent="0.3">
      <c r="B87" s="129"/>
      <c r="C87" s="152"/>
      <c r="D87" s="60"/>
      <c r="E87" s="100"/>
      <c r="F87" s="60"/>
      <c r="G87" s="136"/>
      <c r="H87" s="150" t="s">
        <v>45</v>
      </c>
      <c r="I87" s="150"/>
      <c r="J87" s="150"/>
      <c r="K87" s="150"/>
      <c r="L87" s="20">
        <f>SUM(L86)</f>
        <v>153</v>
      </c>
      <c r="M87" s="142"/>
    </row>
    <row r="88" spans="2:13" ht="12.6" customHeight="1" x14ac:dyDescent="0.3">
      <c r="B88" s="129"/>
      <c r="C88" s="152" t="s">
        <v>52</v>
      </c>
      <c r="D88" s="60"/>
      <c r="E88" s="100"/>
      <c r="F88" s="60">
        <v>6</v>
      </c>
      <c r="G88" s="136">
        <v>821</v>
      </c>
      <c r="H88" s="16">
        <v>1</v>
      </c>
      <c r="I88" s="8"/>
      <c r="J88" s="8"/>
      <c r="K88" s="17">
        <v>3</v>
      </c>
      <c r="L88" s="20">
        <v>153</v>
      </c>
      <c r="M88" s="142">
        <f t="shared" ref="M88:M100" si="17">G88+L89</f>
        <v>974</v>
      </c>
    </row>
    <row r="89" spans="2:13" ht="12.6" customHeight="1" x14ac:dyDescent="0.3">
      <c r="B89" s="129"/>
      <c r="C89" s="152"/>
      <c r="D89" s="60"/>
      <c r="E89" s="100"/>
      <c r="F89" s="60"/>
      <c r="G89" s="136"/>
      <c r="H89" s="150" t="s">
        <v>45</v>
      </c>
      <c r="I89" s="150"/>
      <c r="J89" s="150"/>
      <c r="K89" s="150"/>
      <c r="L89" s="20">
        <f>SUM(L88)</f>
        <v>153</v>
      </c>
      <c r="M89" s="142"/>
    </row>
    <row r="90" spans="2:13" ht="12.6" customHeight="1" x14ac:dyDescent="0.3">
      <c r="B90" s="129"/>
      <c r="C90" s="152" t="s">
        <v>53</v>
      </c>
      <c r="D90" s="60"/>
      <c r="E90" s="100"/>
      <c r="F90" s="60">
        <v>6</v>
      </c>
      <c r="G90" s="136">
        <v>786</v>
      </c>
      <c r="H90" s="16">
        <v>1</v>
      </c>
      <c r="I90" s="8"/>
      <c r="J90" s="8"/>
      <c r="K90" s="17">
        <v>3</v>
      </c>
      <c r="L90" s="20">
        <v>153</v>
      </c>
      <c r="M90" s="142">
        <f t="shared" si="17"/>
        <v>939</v>
      </c>
    </row>
    <row r="91" spans="2:13" ht="12.6" customHeight="1" x14ac:dyDescent="0.3">
      <c r="B91" s="129"/>
      <c r="C91" s="152"/>
      <c r="D91" s="60"/>
      <c r="E91" s="100"/>
      <c r="F91" s="60"/>
      <c r="G91" s="136"/>
      <c r="H91" s="150" t="s">
        <v>45</v>
      </c>
      <c r="I91" s="150"/>
      <c r="J91" s="150"/>
      <c r="K91" s="150"/>
      <c r="L91" s="20">
        <f>SUM(L90)</f>
        <v>153</v>
      </c>
      <c r="M91" s="142"/>
    </row>
    <row r="92" spans="2:13" ht="12.6" customHeight="1" x14ac:dyDescent="0.3">
      <c r="B92" s="129"/>
      <c r="C92" s="152" t="s">
        <v>59</v>
      </c>
      <c r="D92" s="60"/>
      <c r="E92" s="100"/>
      <c r="F92" s="60">
        <v>6</v>
      </c>
      <c r="G92" s="136">
        <v>539</v>
      </c>
      <c r="H92" s="74"/>
      <c r="I92" s="75"/>
      <c r="J92" s="75"/>
      <c r="K92" s="75"/>
      <c r="L92" s="76"/>
      <c r="M92" s="142">
        <f t="shared" si="17"/>
        <v>539</v>
      </c>
    </row>
    <row r="93" spans="2:13" ht="12.6" customHeight="1" x14ac:dyDescent="0.3">
      <c r="B93" s="129"/>
      <c r="C93" s="152"/>
      <c r="D93" s="60"/>
      <c r="E93" s="100"/>
      <c r="F93" s="60"/>
      <c r="G93" s="136"/>
      <c r="H93" s="77"/>
      <c r="I93" s="78"/>
      <c r="J93" s="78"/>
      <c r="K93" s="78"/>
      <c r="L93" s="79"/>
      <c r="M93" s="142"/>
    </row>
    <row r="94" spans="2:13" ht="12.6" customHeight="1" x14ac:dyDescent="0.3">
      <c r="B94" s="129"/>
      <c r="C94" s="152" t="s">
        <v>60</v>
      </c>
      <c r="D94" s="60"/>
      <c r="E94" s="100"/>
      <c r="F94" s="60">
        <v>6</v>
      </c>
      <c r="G94" s="136">
        <v>939</v>
      </c>
      <c r="H94" s="80"/>
      <c r="I94" s="81"/>
      <c r="J94" s="81"/>
      <c r="K94" s="81"/>
      <c r="L94" s="82"/>
      <c r="M94" s="142">
        <f t="shared" si="17"/>
        <v>939</v>
      </c>
    </row>
    <row r="95" spans="2:13" ht="12.6" customHeight="1" x14ac:dyDescent="0.3">
      <c r="B95" s="129"/>
      <c r="C95" s="152"/>
      <c r="D95" s="60"/>
      <c r="E95" s="100"/>
      <c r="F95" s="60"/>
      <c r="G95" s="136"/>
      <c r="H95" s="83"/>
      <c r="I95" s="84"/>
      <c r="J95" s="84"/>
      <c r="K95" s="84"/>
      <c r="L95" s="85"/>
      <c r="M95" s="142"/>
    </row>
    <row r="96" spans="2:13" ht="12.6" customHeight="1" x14ac:dyDescent="0.3">
      <c r="B96" s="129"/>
      <c r="C96" s="152" t="s">
        <v>61</v>
      </c>
      <c r="D96" s="60"/>
      <c r="E96" s="100"/>
      <c r="F96" s="60">
        <v>6</v>
      </c>
      <c r="G96" s="136">
        <v>658</v>
      </c>
      <c r="H96" s="16">
        <v>1</v>
      </c>
      <c r="I96" s="8"/>
      <c r="J96" s="8"/>
      <c r="K96" s="17">
        <v>3</v>
      </c>
      <c r="L96" s="20">
        <v>153</v>
      </c>
      <c r="M96" s="142">
        <f t="shared" si="17"/>
        <v>811</v>
      </c>
    </row>
    <row r="97" spans="2:13" ht="12.6" customHeight="1" x14ac:dyDescent="0.3">
      <c r="B97" s="129"/>
      <c r="C97" s="152"/>
      <c r="D97" s="60"/>
      <c r="E97" s="100"/>
      <c r="F97" s="60"/>
      <c r="G97" s="136"/>
      <c r="H97" s="150" t="s">
        <v>45</v>
      </c>
      <c r="I97" s="150"/>
      <c r="J97" s="150"/>
      <c r="K97" s="150"/>
      <c r="L97" s="20">
        <f>SUM(L96)</f>
        <v>153</v>
      </c>
      <c r="M97" s="142"/>
    </row>
    <row r="98" spans="2:13" ht="12.6" customHeight="1" x14ac:dyDescent="0.3">
      <c r="B98" s="129"/>
      <c r="C98" s="152" t="s">
        <v>62</v>
      </c>
      <c r="D98" s="60"/>
      <c r="E98" s="100"/>
      <c r="F98" s="60">
        <v>6</v>
      </c>
      <c r="G98" s="136">
        <v>658</v>
      </c>
      <c r="H98" s="16">
        <v>1</v>
      </c>
      <c r="I98" s="8"/>
      <c r="J98" s="8"/>
      <c r="K98" s="17">
        <v>3</v>
      </c>
      <c r="L98" s="20">
        <v>153</v>
      </c>
      <c r="M98" s="142">
        <f t="shared" si="17"/>
        <v>811</v>
      </c>
    </row>
    <row r="99" spans="2:13" ht="12.6" customHeight="1" x14ac:dyDescent="0.3">
      <c r="B99" s="129"/>
      <c r="C99" s="152"/>
      <c r="D99" s="60"/>
      <c r="E99" s="100"/>
      <c r="F99" s="60"/>
      <c r="G99" s="136"/>
      <c r="H99" s="150" t="s">
        <v>45</v>
      </c>
      <c r="I99" s="150"/>
      <c r="J99" s="150"/>
      <c r="K99" s="150"/>
      <c r="L99" s="20">
        <f>SUM(L98)</f>
        <v>153</v>
      </c>
      <c r="M99" s="142"/>
    </row>
    <row r="100" spans="2:13" ht="12.6" customHeight="1" x14ac:dyDescent="0.3">
      <c r="B100" s="129"/>
      <c r="C100" s="152" t="s">
        <v>63</v>
      </c>
      <c r="D100" s="60"/>
      <c r="E100" s="100"/>
      <c r="F100" s="60">
        <v>6</v>
      </c>
      <c r="G100" s="136">
        <v>939</v>
      </c>
      <c r="H100" s="80"/>
      <c r="I100" s="81"/>
      <c r="J100" s="81"/>
      <c r="K100" s="81"/>
      <c r="L100" s="82"/>
      <c r="M100" s="142">
        <f t="shared" si="17"/>
        <v>939</v>
      </c>
    </row>
    <row r="101" spans="2:13" ht="12.6" customHeight="1" x14ac:dyDescent="0.3">
      <c r="B101" s="129"/>
      <c r="C101" s="152"/>
      <c r="D101" s="60"/>
      <c r="E101" s="100"/>
      <c r="F101" s="60"/>
      <c r="G101" s="136"/>
      <c r="H101" s="83"/>
      <c r="I101" s="84"/>
      <c r="J101" s="84"/>
      <c r="K101" s="84"/>
      <c r="L101" s="85"/>
      <c r="M101" s="142"/>
    </row>
    <row r="102" spans="2:13" ht="12.6" customHeight="1" x14ac:dyDescent="0.3">
      <c r="B102" s="129"/>
      <c r="C102" s="97" t="s">
        <v>69</v>
      </c>
      <c r="D102" s="60"/>
      <c r="E102" s="100"/>
      <c r="F102" s="60">
        <v>6</v>
      </c>
      <c r="G102" s="136">
        <v>974</v>
      </c>
      <c r="H102" s="80"/>
      <c r="I102" s="81"/>
      <c r="J102" s="81"/>
      <c r="K102" s="81"/>
      <c r="L102" s="82"/>
      <c r="M102" s="142">
        <f t="shared" ref="M102" si="18">G102+L103</f>
        <v>974</v>
      </c>
    </row>
    <row r="103" spans="2:13" ht="12.6" customHeight="1" thickBot="1" x14ac:dyDescent="0.35">
      <c r="B103" s="144"/>
      <c r="C103" s="98"/>
      <c r="D103" s="99"/>
      <c r="E103" s="101"/>
      <c r="F103" s="99"/>
      <c r="G103" s="176"/>
      <c r="H103" s="86"/>
      <c r="I103" s="87"/>
      <c r="J103" s="87"/>
      <c r="K103" s="87"/>
      <c r="L103" s="88"/>
      <c r="M103" s="143"/>
    </row>
    <row r="104" spans="2:13" ht="5.0999999999999996" customHeight="1" thickBot="1" x14ac:dyDescent="0.35">
      <c r="C104" s="1"/>
      <c r="D104" s="2"/>
      <c r="E104" s="2"/>
      <c r="F104" s="2"/>
      <c r="G104" s="4"/>
      <c r="H104" s="2"/>
      <c r="I104" s="4"/>
      <c r="J104" s="5"/>
      <c r="K104" s="2"/>
      <c r="L104" s="2"/>
      <c r="M104" s="2"/>
    </row>
    <row r="105" spans="2:13" ht="30" customHeight="1" thickBot="1" x14ac:dyDescent="0.35">
      <c r="B105" s="137" t="s">
        <v>47</v>
      </c>
      <c r="C105" s="138"/>
      <c r="D105" s="138"/>
      <c r="E105" s="138"/>
      <c r="F105" s="138"/>
      <c r="G105" s="30">
        <f>SUM(G84:G103)</f>
        <v>7921</v>
      </c>
      <c r="H105" s="138" t="s">
        <v>46</v>
      </c>
      <c r="I105" s="138"/>
      <c r="J105" s="138"/>
      <c r="K105" s="138"/>
      <c r="L105" s="32">
        <f>L85+L87+L89+L91+L97+L99</f>
        <v>918</v>
      </c>
      <c r="M105" s="31">
        <f>G105+L105</f>
        <v>8839</v>
      </c>
    </row>
    <row r="106" spans="2:13" ht="6" customHeight="1" x14ac:dyDescent="0.3">
      <c r="C106" s="1"/>
      <c r="D106" s="2"/>
      <c r="E106" s="2"/>
      <c r="F106" s="2"/>
      <c r="G106" s="29"/>
      <c r="H106" s="2"/>
      <c r="I106" s="4"/>
      <c r="J106" s="5"/>
      <c r="K106" s="2"/>
      <c r="L106" s="2"/>
      <c r="M106" s="29"/>
    </row>
    <row r="107" spans="2:13" ht="24.9" customHeight="1" x14ac:dyDescent="0.3">
      <c r="B107" s="93" t="s">
        <v>13</v>
      </c>
      <c r="C107" s="93"/>
      <c r="D107" s="93"/>
      <c r="E107" s="93"/>
      <c r="F107" s="93"/>
      <c r="G107" s="177"/>
      <c r="H107" s="178"/>
      <c r="I107" s="178"/>
      <c r="J107" s="178"/>
      <c r="K107" s="178"/>
      <c r="L107" s="178"/>
      <c r="M107" s="178"/>
    </row>
    <row r="108" spans="2:13" ht="20.399999999999999" customHeight="1" x14ac:dyDescent="0.3">
      <c r="B108" s="94" t="s">
        <v>0</v>
      </c>
      <c r="C108" s="94" t="s">
        <v>35</v>
      </c>
      <c r="D108" s="153" t="s">
        <v>43</v>
      </c>
      <c r="E108" s="153"/>
      <c r="F108" s="153"/>
      <c r="G108" s="153"/>
      <c r="H108" s="91"/>
      <c r="I108" s="92"/>
      <c r="J108" s="92"/>
      <c r="K108" s="92"/>
      <c r="L108" s="92"/>
      <c r="M108" s="167"/>
    </row>
    <row r="109" spans="2:13" ht="33.6" customHeight="1" thickBot="1" x14ac:dyDescent="0.35">
      <c r="B109" s="70"/>
      <c r="C109" s="70"/>
      <c r="D109" s="47" t="s">
        <v>36</v>
      </c>
      <c r="E109" s="47" t="s">
        <v>37</v>
      </c>
      <c r="F109" s="47" t="s">
        <v>12</v>
      </c>
      <c r="G109" s="19" t="s">
        <v>10</v>
      </c>
      <c r="H109" s="38"/>
      <c r="I109" s="37"/>
      <c r="J109" s="37"/>
      <c r="K109" s="37"/>
      <c r="L109" s="36"/>
      <c r="M109" s="168"/>
    </row>
    <row r="110" spans="2:13" ht="12.6" customHeight="1" x14ac:dyDescent="0.3">
      <c r="B110" s="196" t="s">
        <v>9</v>
      </c>
      <c r="C110" s="169" t="s">
        <v>44</v>
      </c>
      <c r="D110" s="202"/>
      <c r="E110" s="202"/>
      <c r="F110" s="202"/>
      <c r="G110" s="172">
        <v>825</v>
      </c>
      <c r="H110" s="89"/>
      <c r="I110" s="90"/>
      <c r="J110" s="90"/>
      <c r="K110" s="90"/>
      <c r="L110" s="90"/>
      <c r="M110" s="206"/>
    </row>
    <row r="111" spans="2:13" ht="12.6" customHeight="1" x14ac:dyDescent="0.3">
      <c r="B111" s="197"/>
      <c r="C111" s="152"/>
      <c r="D111" s="203"/>
      <c r="E111" s="203"/>
      <c r="F111" s="203"/>
      <c r="G111" s="142"/>
      <c r="H111" s="89"/>
      <c r="I111" s="90"/>
      <c r="J111" s="90"/>
      <c r="K111" s="90"/>
      <c r="L111" s="90"/>
      <c r="M111" s="206"/>
    </row>
    <row r="112" spans="2:13" ht="12.6" customHeight="1" x14ac:dyDescent="0.3">
      <c r="B112" s="197"/>
      <c r="C112" s="152" t="s">
        <v>65</v>
      </c>
      <c r="D112" s="70"/>
      <c r="E112" s="70"/>
      <c r="F112" s="70"/>
      <c r="G112" s="142">
        <v>940</v>
      </c>
      <c r="H112" s="89"/>
      <c r="I112" s="90"/>
      <c r="J112" s="90"/>
      <c r="K112" s="90"/>
      <c r="L112" s="90"/>
      <c r="M112" s="206"/>
    </row>
    <row r="113" spans="2:14" ht="12.6" customHeight="1" x14ac:dyDescent="0.3">
      <c r="B113" s="197"/>
      <c r="C113" s="152"/>
      <c r="D113" s="203"/>
      <c r="E113" s="203"/>
      <c r="F113" s="203"/>
      <c r="G113" s="142"/>
      <c r="H113" s="89"/>
      <c r="I113" s="90"/>
      <c r="J113" s="90"/>
      <c r="K113" s="90"/>
      <c r="L113" s="90"/>
      <c r="M113" s="206"/>
    </row>
    <row r="114" spans="2:14" ht="12.6" customHeight="1" x14ac:dyDescent="0.3">
      <c r="B114" s="197"/>
      <c r="C114" s="152" t="s">
        <v>66</v>
      </c>
      <c r="D114" s="70"/>
      <c r="E114" s="70"/>
      <c r="F114" s="70"/>
      <c r="G114" s="142">
        <v>940</v>
      </c>
      <c r="H114" s="89"/>
      <c r="I114" s="90"/>
      <c r="J114" s="90"/>
      <c r="K114" s="90"/>
      <c r="L114" s="90"/>
      <c r="M114" s="206"/>
    </row>
    <row r="115" spans="2:14" ht="12.6" customHeight="1" x14ac:dyDescent="0.3">
      <c r="B115" s="197"/>
      <c r="C115" s="152"/>
      <c r="D115" s="203"/>
      <c r="E115" s="203"/>
      <c r="F115" s="203"/>
      <c r="G115" s="142"/>
      <c r="H115" s="89"/>
      <c r="I115" s="90"/>
      <c r="J115" s="90"/>
      <c r="K115" s="90"/>
      <c r="L115" s="90"/>
      <c r="M115" s="206"/>
    </row>
    <row r="116" spans="2:14" ht="12.6" customHeight="1" x14ac:dyDescent="0.3">
      <c r="B116" s="197"/>
      <c r="C116" s="152" t="s">
        <v>67</v>
      </c>
      <c r="D116" s="70"/>
      <c r="E116" s="70"/>
      <c r="F116" s="70"/>
      <c r="G116" s="142">
        <v>825</v>
      </c>
      <c r="H116" s="89"/>
      <c r="I116" s="90"/>
      <c r="J116" s="90"/>
      <c r="K116" s="90"/>
      <c r="L116" s="90"/>
      <c r="M116" s="206"/>
    </row>
    <row r="117" spans="2:14" ht="12.6" customHeight="1" x14ac:dyDescent="0.3">
      <c r="B117" s="197"/>
      <c r="C117" s="152"/>
      <c r="D117" s="203"/>
      <c r="E117" s="203"/>
      <c r="F117" s="203"/>
      <c r="G117" s="142"/>
      <c r="H117" s="89"/>
      <c r="I117" s="90"/>
      <c r="J117" s="90"/>
      <c r="K117" s="90"/>
      <c r="L117" s="90"/>
      <c r="M117" s="206"/>
    </row>
    <row r="118" spans="2:14" ht="12.6" customHeight="1" x14ac:dyDescent="0.3">
      <c r="B118" s="197"/>
      <c r="C118" s="139" t="s">
        <v>68</v>
      </c>
      <c r="D118" s="70"/>
      <c r="E118" s="70"/>
      <c r="F118" s="70"/>
      <c r="G118" s="142">
        <v>862</v>
      </c>
      <c r="H118" s="89"/>
      <c r="I118" s="90"/>
      <c r="J118" s="90"/>
      <c r="K118" s="90"/>
      <c r="L118" s="90"/>
      <c r="M118" s="206"/>
      <c r="N118" s="3"/>
    </row>
    <row r="119" spans="2:14" ht="12.6" customHeight="1" thickBot="1" x14ac:dyDescent="0.35">
      <c r="B119" s="198"/>
      <c r="C119" s="140"/>
      <c r="D119" s="141"/>
      <c r="E119" s="141"/>
      <c r="F119" s="141"/>
      <c r="G119" s="143"/>
      <c r="H119" s="204"/>
      <c r="I119" s="205"/>
      <c r="J119" s="205"/>
      <c r="K119" s="205"/>
      <c r="L119" s="205"/>
      <c r="M119" s="207"/>
    </row>
    <row r="120" spans="2:14" ht="5.0999999999999996" customHeight="1" thickBot="1" x14ac:dyDescent="0.35">
      <c r="B120" s="14"/>
      <c r="C120" s="1"/>
      <c r="D120" s="9"/>
      <c r="E120" s="9"/>
      <c r="F120" s="9"/>
      <c r="G120" s="15"/>
      <c r="H120" s="10"/>
      <c r="I120" s="10"/>
      <c r="J120" s="10"/>
      <c r="K120" s="10"/>
      <c r="L120" s="11"/>
      <c r="M120" s="12"/>
    </row>
    <row r="121" spans="2:14" ht="30" customHeight="1" thickBot="1" x14ac:dyDescent="0.35">
      <c r="B121" s="199" t="s">
        <v>64</v>
      </c>
      <c r="C121" s="200"/>
      <c r="D121" s="200"/>
      <c r="E121" s="200"/>
      <c r="F121" s="201"/>
      <c r="G121" s="30">
        <f>SUM(G110:G119)</f>
        <v>4392</v>
      </c>
      <c r="H121" s="33"/>
      <c r="I121" s="34"/>
      <c r="J121" s="34"/>
      <c r="K121" s="34"/>
      <c r="L121" s="35"/>
      <c r="M121" s="31">
        <f>G121+L121</f>
        <v>4392</v>
      </c>
    </row>
    <row r="122" spans="2:14" ht="4.8" customHeight="1" x14ac:dyDescent="0.3"/>
    <row r="123" spans="2:14" ht="24.9" customHeight="1" x14ac:dyDescent="0.3">
      <c r="B123" s="93" t="s">
        <v>31</v>
      </c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</row>
    <row r="124" spans="2:14" ht="12.6" customHeight="1" x14ac:dyDescent="0.3">
      <c r="B124" s="94" t="s">
        <v>0</v>
      </c>
      <c r="C124" s="94" t="s">
        <v>35</v>
      </c>
      <c r="D124" s="164" t="s">
        <v>42</v>
      </c>
      <c r="E124" s="165"/>
      <c r="F124" s="165"/>
      <c r="G124" s="165"/>
      <c r="H124" s="165"/>
      <c r="I124" s="165"/>
      <c r="J124" s="165"/>
      <c r="K124" s="165"/>
      <c r="L124" s="166"/>
      <c r="M124" s="95" t="s">
        <v>38</v>
      </c>
    </row>
    <row r="125" spans="2:14" ht="22.8" customHeight="1" thickBot="1" x14ac:dyDescent="0.35">
      <c r="B125" s="64"/>
      <c r="C125" s="70"/>
      <c r="D125" s="50" t="s">
        <v>11</v>
      </c>
      <c r="E125" s="70" t="s">
        <v>36</v>
      </c>
      <c r="F125" s="70"/>
      <c r="G125" s="70" t="s">
        <v>37</v>
      </c>
      <c r="H125" s="70"/>
      <c r="I125" s="70" t="s">
        <v>12</v>
      </c>
      <c r="J125" s="70"/>
      <c r="K125" s="70" t="s">
        <v>10</v>
      </c>
      <c r="L125" s="70"/>
      <c r="M125" s="96"/>
    </row>
    <row r="126" spans="2:14" ht="12.6" customHeight="1" x14ac:dyDescent="0.3">
      <c r="B126" s="109" t="s">
        <v>9</v>
      </c>
      <c r="C126" s="119" t="s">
        <v>81</v>
      </c>
      <c r="D126" s="43">
        <v>1</v>
      </c>
      <c r="E126" s="71">
        <v>25</v>
      </c>
      <c r="F126" s="71"/>
      <c r="G126" s="71">
        <v>34</v>
      </c>
      <c r="H126" s="71"/>
      <c r="I126" s="114">
        <v>3</v>
      </c>
      <c r="J126" s="115"/>
      <c r="K126" s="72">
        <v>840</v>
      </c>
      <c r="L126" s="73"/>
      <c r="M126" s="110">
        <f>K128+K131</f>
        <v>2547</v>
      </c>
    </row>
    <row r="127" spans="2:14" ht="12.6" customHeight="1" x14ac:dyDescent="0.3">
      <c r="B127" s="109"/>
      <c r="C127" s="120"/>
      <c r="D127" s="16">
        <v>2</v>
      </c>
      <c r="E127" s="60">
        <v>25</v>
      </c>
      <c r="F127" s="60"/>
      <c r="G127" s="60">
        <v>34</v>
      </c>
      <c r="H127" s="60"/>
      <c r="I127" s="116">
        <v>3</v>
      </c>
      <c r="J127" s="117"/>
      <c r="K127" s="103">
        <v>840</v>
      </c>
      <c r="L127" s="104"/>
      <c r="M127" s="110"/>
    </row>
    <row r="128" spans="2:14" ht="12.6" customHeight="1" thickBot="1" x14ac:dyDescent="0.35">
      <c r="B128" s="109"/>
      <c r="C128" s="121"/>
      <c r="D128" s="105" t="s">
        <v>33</v>
      </c>
      <c r="E128" s="105"/>
      <c r="F128" s="105"/>
      <c r="G128" s="105"/>
      <c r="H128" s="105"/>
      <c r="I128" s="105"/>
      <c r="J128" s="105"/>
      <c r="K128" s="62">
        <f>SUM(K126:L127)</f>
        <v>1680</v>
      </c>
      <c r="L128" s="63"/>
      <c r="M128" s="110"/>
    </row>
    <row r="129" spans="2:13" ht="12.6" customHeight="1" x14ac:dyDescent="0.3">
      <c r="B129" s="109"/>
      <c r="C129" s="106" t="s">
        <v>32</v>
      </c>
      <c r="D129" s="43">
        <v>1</v>
      </c>
      <c r="E129" s="71">
        <v>17</v>
      </c>
      <c r="F129" s="71"/>
      <c r="G129" s="71">
        <v>34</v>
      </c>
      <c r="H129" s="71"/>
      <c r="I129" s="114">
        <v>3</v>
      </c>
      <c r="J129" s="115"/>
      <c r="K129" s="72">
        <f>E129*G129</f>
        <v>578</v>
      </c>
      <c r="L129" s="73"/>
      <c r="M129" s="110"/>
    </row>
    <row r="130" spans="2:13" ht="12.6" customHeight="1" x14ac:dyDescent="0.3">
      <c r="B130" s="109"/>
      <c r="C130" s="107"/>
      <c r="D130" s="16">
        <v>2</v>
      </c>
      <c r="E130" s="60">
        <v>17</v>
      </c>
      <c r="F130" s="60"/>
      <c r="G130" s="60">
        <v>17</v>
      </c>
      <c r="H130" s="60"/>
      <c r="I130" s="116">
        <v>3</v>
      </c>
      <c r="J130" s="117"/>
      <c r="K130" s="103">
        <f>E130*G130</f>
        <v>289</v>
      </c>
      <c r="L130" s="104"/>
      <c r="M130" s="110"/>
    </row>
    <row r="131" spans="2:13" ht="12.6" customHeight="1" thickBot="1" x14ac:dyDescent="0.35">
      <c r="B131" s="109"/>
      <c r="C131" s="108"/>
      <c r="D131" s="105" t="s">
        <v>34</v>
      </c>
      <c r="E131" s="105"/>
      <c r="F131" s="105"/>
      <c r="G131" s="105"/>
      <c r="H131" s="105"/>
      <c r="I131" s="105"/>
      <c r="J131" s="105"/>
      <c r="K131" s="62">
        <f>SUM(K129:L130)</f>
        <v>867</v>
      </c>
      <c r="L131" s="63"/>
      <c r="M131" s="110"/>
    </row>
    <row r="132" spans="2:13" ht="5.0999999999999996" customHeight="1" x14ac:dyDescent="0.3"/>
    <row r="133" spans="2:13" ht="22.2" customHeight="1" thickBot="1" x14ac:dyDescent="0.35">
      <c r="B133" s="118" t="s">
        <v>80</v>
      </c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</row>
    <row r="134" spans="2:13" ht="30" customHeight="1" thickBot="1" x14ac:dyDescent="0.35">
      <c r="B134" s="111" t="s">
        <v>79</v>
      </c>
      <c r="C134" s="112"/>
      <c r="D134" s="112"/>
      <c r="E134" s="112"/>
      <c r="F134" s="112"/>
      <c r="G134" s="112"/>
      <c r="H134" s="112"/>
      <c r="I134" s="112"/>
      <c r="J134" s="112"/>
      <c r="K134" s="112"/>
      <c r="L134" s="113"/>
      <c r="M134" s="39">
        <f>M126+M121+M105+M79</f>
        <v>54212.662499999999</v>
      </c>
    </row>
    <row r="136" spans="2:13" ht="24.9" customHeight="1" x14ac:dyDescent="0.3">
      <c r="B136" s="93" t="s">
        <v>83</v>
      </c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</row>
    <row r="137" spans="2:13" ht="15" customHeight="1" x14ac:dyDescent="0.3">
      <c r="B137" s="65" t="s">
        <v>35</v>
      </c>
      <c r="C137" s="67"/>
      <c r="D137" s="65" t="s">
        <v>36</v>
      </c>
      <c r="E137" s="66"/>
      <c r="F137" s="67"/>
      <c r="G137" s="65" t="s">
        <v>37</v>
      </c>
      <c r="H137" s="66"/>
      <c r="I137" s="66"/>
      <c r="J137" s="67"/>
      <c r="K137" s="64" t="s">
        <v>10</v>
      </c>
      <c r="L137" s="64"/>
      <c r="M137" s="13" t="s">
        <v>38</v>
      </c>
    </row>
    <row r="138" spans="2:13" ht="12.6" customHeight="1" thickBot="1" x14ac:dyDescent="0.35">
      <c r="B138" s="68" t="s">
        <v>39</v>
      </c>
      <c r="C138" s="69"/>
      <c r="D138" s="60">
        <v>170</v>
      </c>
      <c r="E138" s="60"/>
      <c r="F138" s="60"/>
      <c r="G138" s="61">
        <v>159</v>
      </c>
      <c r="H138" s="61"/>
      <c r="I138" s="61"/>
      <c r="J138" s="61"/>
      <c r="K138" s="62">
        <v>27000</v>
      </c>
      <c r="L138" s="63"/>
      <c r="M138" s="102">
        <f>K138+K139+K140</f>
        <v>44350</v>
      </c>
    </row>
    <row r="139" spans="2:13" ht="12.6" customHeight="1" thickBot="1" x14ac:dyDescent="0.35">
      <c r="B139" s="68" t="s">
        <v>40</v>
      </c>
      <c r="C139" s="69"/>
      <c r="D139" s="60">
        <v>141</v>
      </c>
      <c r="E139" s="60"/>
      <c r="F139" s="60"/>
      <c r="G139" s="61">
        <v>84.4</v>
      </c>
      <c r="H139" s="61"/>
      <c r="I139" s="61"/>
      <c r="J139" s="61"/>
      <c r="K139" s="62">
        <v>11900</v>
      </c>
      <c r="L139" s="63"/>
      <c r="M139" s="102"/>
    </row>
    <row r="140" spans="2:13" ht="12.6" customHeight="1" thickBot="1" x14ac:dyDescent="0.35">
      <c r="B140" s="68" t="s">
        <v>41</v>
      </c>
      <c r="C140" s="69"/>
      <c r="D140" s="60">
        <v>32.799999999999997</v>
      </c>
      <c r="E140" s="60"/>
      <c r="F140" s="60"/>
      <c r="G140" s="61">
        <v>166</v>
      </c>
      <c r="H140" s="61"/>
      <c r="I140" s="61"/>
      <c r="J140" s="61"/>
      <c r="K140" s="62">
        <v>5450</v>
      </c>
      <c r="L140" s="63"/>
      <c r="M140" s="102"/>
    </row>
  </sheetData>
  <mergeCells count="336">
    <mergeCell ref="H118:H119"/>
    <mergeCell ref="I118:I119"/>
    <mergeCell ref="J118:J119"/>
    <mergeCell ref="K118:K119"/>
    <mergeCell ref="L118:L119"/>
    <mergeCell ref="M110:M111"/>
    <mergeCell ref="M112:M113"/>
    <mergeCell ref="M114:M115"/>
    <mergeCell ref="M116:M117"/>
    <mergeCell ref="M118:M119"/>
    <mergeCell ref="J112:J113"/>
    <mergeCell ref="K112:K113"/>
    <mergeCell ref="L112:L113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92:M93"/>
    <mergeCell ref="M94:M95"/>
    <mergeCell ref="M96:M97"/>
    <mergeCell ref="M98:M99"/>
    <mergeCell ref="M100:M101"/>
    <mergeCell ref="B110:B119"/>
    <mergeCell ref="B121:F121"/>
    <mergeCell ref="C110:C111"/>
    <mergeCell ref="C112:C113"/>
    <mergeCell ref="C114:C115"/>
    <mergeCell ref="C116:C117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D112:D113"/>
    <mergeCell ref="E112:E113"/>
    <mergeCell ref="F112:F113"/>
    <mergeCell ref="G112:G113"/>
    <mergeCell ref="G100:G101"/>
    <mergeCell ref="C92:C93"/>
    <mergeCell ref="D92:D93"/>
    <mergeCell ref="E92:E93"/>
    <mergeCell ref="F92:F93"/>
    <mergeCell ref="G92:G93"/>
    <mergeCell ref="C94:C95"/>
    <mergeCell ref="D94:D95"/>
    <mergeCell ref="E94:E95"/>
    <mergeCell ref="F94:F95"/>
    <mergeCell ref="G94:G95"/>
    <mergeCell ref="C96:C97"/>
    <mergeCell ref="D98:D99"/>
    <mergeCell ref="E98:E99"/>
    <mergeCell ref="F98:F99"/>
    <mergeCell ref="G98:G99"/>
    <mergeCell ref="D96:D97"/>
    <mergeCell ref="E96:E97"/>
    <mergeCell ref="H41:K41"/>
    <mergeCell ref="B4:B5"/>
    <mergeCell ref="B3:M3"/>
    <mergeCell ref="M6:M9"/>
    <mergeCell ref="C6:C9"/>
    <mergeCell ref="H9:K9"/>
    <mergeCell ref="D6:D9"/>
    <mergeCell ref="E6:E9"/>
    <mergeCell ref="C4:C5"/>
    <mergeCell ref="D4:G4"/>
    <mergeCell ref="M4:M5"/>
    <mergeCell ref="B6:B13"/>
    <mergeCell ref="C10:C13"/>
    <mergeCell ref="D10:D13"/>
    <mergeCell ref="E10:E13"/>
    <mergeCell ref="F10:F13"/>
    <mergeCell ref="G10:G13"/>
    <mergeCell ref="M10:M13"/>
    <mergeCell ref="H4:L4"/>
    <mergeCell ref="C34:C37"/>
    <mergeCell ref="D34:D37"/>
    <mergeCell ref="E34:E37"/>
    <mergeCell ref="F34:F37"/>
    <mergeCell ref="G34:G37"/>
    <mergeCell ref="C42:C45"/>
    <mergeCell ref="D42:D45"/>
    <mergeCell ref="B107:M107"/>
    <mergeCell ref="B14:B17"/>
    <mergeCell ref="B30:B41"/>
    <mergeCell ref="B42:B53"/>
    <mergeCell ref="B54:B65"/>
    <mergeCell ref="M34:M37"/>
    <mergeCell ref="H37:K37"/>
    <mergeCell ref="C38:C41"/>
    <mergeCell ref="D38:D41"/>
    <mergeCell ref="E38:E41"/>
    <mergeCell ref="F38:F41"/>
    <mergeCell ref="G38:G41"/>
    <mergeCell ref="H49:K49"/>
    <mergeCell ref="M14:M17"/>
    <mergeCell ref="H17:K17"/>
    <mergeCell ref="M38:M41"/>
    <mergeCell ref="B18:B29"/>
    <mergeCell ref="H13:K13"/>
    <mergeCell ref="F6:F9"/>
    <mergeCell ref="G6:G9"/>
    <mergeCell ref="C14:C17"/>
    <mergeCell ref="D14:D17"/>
    <mergeCell ref="E14:E17"/>
    <mergeCell ref="F14:F17"/>
    <mergeCell ref="G14:G17"/>
    <mergeCell ref="H33:K33"/>
    <mergeCell ref="G26:G29"/>
    <mergeCell ref="C18:C21"/>
    <mergeCell ref="D18:D21"/>
    <mergeCell ref="E18:E21"/>
    <mergeCell ref="F18:F21"/>
    <mergeCell ref="C22:C25"/>
    <mergeCell ref="D22:D25"/>
    <mergeCell ref="M26:M29"/>
    <mergeCell ref="H29:K29"/>
    <mergeCell ref="G18:G21"/>
    <mergeCell ref="M18:M21"/>
    <mergeCell ref="H21:K21"/>
    <mergeCell ref="M30:M33"/>
    <mergeCell ref="C26:C29"/>
    <mergeCell ref="D26:D29"/>
    <mergeCell ref="E26:E29"/>
    <mergeCell ref="F26:F29"/>
    <mergeCell ref="C30:C33"/>
    <mergeCell ref="D30:D33"/>
    <mergeCell ref="M22:M25"/>
    <mergeCell ref="H25:K25"/>
    <mergeCell ref="E22:E25"/>
    <mergeCell ref="F22:F25"/>
    <mergeCell ref="G22:G25"/>
    <mergeCell ref="E30:E33"/>
    <mergeCell ref="F30:F33"/>
    <mergeCell ref="G30:G33"/>
    <mergeCell ref="C50:C53"/>
    <mergeCell ref="D50:D53"/>
    <mergeCell ref="E50:E53"/>
    <mergeCell ref="F50:F53"/>
    <mergeCell ref="G50:G53"/>
    <mergeCell ref="G42:G45"/>
    <mergeCell ref="M42:M45"/>
    <mergeCell ref="H45:K45"/>
    <mergeCell ref="M50:M53"/>
    <mergeCell ref="H53:K53"/>
    <mergeCell ref="C46:C49"/>
    <mergeCell ref="D46:D49"/>
    <mergeCell ref="E46:E49"/>
    <mergeCell ref="F46:F49"/>
    <mergeCell ref="G46:G49"/>
    <mergeCell ref="M46:M49"/>
    <mergeCell ref="E42:E45"/>
    <mergeCell ref="F42:F45"/>
    <mergeCell ref="C62:C65"/>
    <mergeCell ref="D62:D65"/>
    <mergeCell ref="E62:E65"/>
    <mergeCell ref="F62:F65"/>
    <mergeCell ref="C58:C61"/>
    <mergeCell ref="D58:D61"/>
    <mergeCell ref="E58:E61"/>
    <mergeCell ref="F58:F61"/>
    <mergeCell ref="G58:G61"/>
    <mergeCell ref="F54:F57"/>
    <mergeCell ref="G54:G57"/>
    <mergeCell ref="M54:M57"/>
    <mergeCell ref="H57:K57"/>
    <mergeCell ref="G66:G69"/>
    <mergeCell ref="M66:M69"/>
    <mergeCell ref="H61:K61"/>
    <mergeCell ref="G62:G65"/>
    <mergeCell ref="M62:M65"/>
    <mergeCell ref="H65:K65"/>
    <mergeCell ref="M58:M61"/>
    <mergeCell ref="H69:K69"/>
    <mergeCell ref="M74:M77"/>
    <mergeCell ref="H77:K77"/>
    <mergeCell ref="C70:C73"/>
    <mergeCell ref="D70:D73"/>
    <mergeCell ref="E70:E73"/>
    <mergeCell ref="M86:M87"/>
    <mergeCell ref="C98:C99"/>
    <mergeCell ref="D124:L124"/>
    <mergeCell ref="H97:K97"/>
    <mergeCell ref="H99:K99"/>
    <mergeCell ref="C108:C109"/>
    <mergeCell ref="D108:G108"/>
    <mergeCell ref="M108:M109"/>
    <mergeCell ref="C84:C85"/>
    <mergeCell ref="D84:D85"/>
    <mergeCell ref="E84:E85"/>
    <mergeCell ref="F84:F85"/>
    <mergeCell ref="G84:G85"/>
    <mergeCell ref="M84:M85"/>
    <mergeCell ref="H85:K85"/>
    <mergeCell ref="M102:M103"/>
    <mergeCell ref="C90:C91"/>
    <mergeCell ref="M88:M89"/>
    <mergeCell ref="F102:F103"/>
    <mergeCell ref="C54:C57"/>
    <mergeCell ref="D54:D57"/>
    <mergeCell ref="E54:E57"/>
    <mergeCell ref="C86:C87"/>
    <mergeCell ref="D86:D87"/>
    <mergeCell ref="E86:E87"/>
    <mergeCell ref="F86:F87"/>
    <mergeCell ref="G86:G87"/>
    <mergeCell ref="D90:D91"/>
    <mergeCell ref="E90:E91"/>
    <mergeCell ref="B81:M81"/>
    <mergeCell ref="B82:B83"/>
    <mergeCell ref="D82:G82"/>
    <mergeCell ref="G90:G91"/>
    <mergeCell ref="C82:C83"/>
    <mergeCell ref="M90:M91"/>
    <mergeCell ref="M82:M83"/>
    <mergeCell ref="F90:F91"/>
    <mergeCell ref="M70:M73"/>
    <mergeCell ref="H73:K73"/>
    <mergeCell ref="C74:C77"/>
    <mergeCell ref="D74:D77"/>
    <mergeCell ref="E74:E77"/>
    <mergeCell ref="F74:F77"/>
    <mergeCell ref="B105:F105"/>
    <mergeCell ref="H105:K105"/>
    <mergeCell ref="C118:C119"/>
    <mergeCell ref="D118:D119"/>
    <mergeCell ref="E118:E119"/>
    <mergeCell ref="F118:F119"/>
    <mergeCell ref="G118:G119"/>
    <mergeCell ref="B84:B103"/>
    <mergeCell ref="B79:F79"/>
    <mergeCell ref="H79:K79"/>
    <mergeCell ref="H82:L82"/>
    <mergeCell ref="F96:F97"/>
    <mergeCell ref="G96:G97"/>
    <mergeCell ref="H89:K89"/>
    <mergeCell ref="G102:G103"/>
    <mergeCell ref="H87:K87"/>
    <mergeCell ref="C88:C89"/>
    <mergeCell ref="D88:D89"/>
    <mergeCell ref="E88:E89"/>
    <mergeCell ref="H91:K91"/>
    <mergeCell ref="C100:C101"/>
    <mergeCell ref="D100:D101"/>
    <mergeCell ref="E100:E101"/>
    <mergeCell ref="F100:F101"/>
    <mergeCell ref="F70:F73"/>
    <mergeCell ref="G70:G73"/>
    <mergeCell ref="B66:B77"/>
    <mergeCell ref="C66:C69"/>
    <mergeCell ref="D66:D69"/>
    <mergeCell ref="E66:E69"/>
    <mergeCell ref="F66:F69"/>
    <mergeCell ref="F88:F89"/>
    <mergeCell ref="G88:G89"/>
    <mergeCell ref="G74:G77"/>
    <mergeCell ref="M138:M140"/>
    <mergeCell ref="G126:H126"/>
    <mergeCell ref="G127:H127"/>
    <mergeCell ref="G129:H129"/>
    <mergeCell ref="G130:H130"/>
    <mergeCell ref="K128:L128"/>
    <mergeCell ref="K126:L126"/>
    <mergeCell ref="K127:L127"/>
    <mergeCell ref="K130:L130"/>
    <mergeCell ref="D128:J128"/>
    <mergeCell ref="B136:M136"/>
    <mergeCell ref="K131:L131"/>
    <mergeCell ref="C129:C131"/>
    <mergeCell ref="B126:B131"/>
    <mergeCell ref="M126:M131"/>
    <mergeCell ref="B134:L134"/>
    <mergeCell ref="I126:J126"/>
    <mergeCell ref="I127:J127"/>
    <mergeCell ref="I129:J129"/>
    <mergeCell ref="I130:J130"/>
    <mergeCell ref="B133:M133"/>
    <mergeCell ref="C126:C128"/>
    <mergeCell ref="D131:J131"/>
    <mergeCell ref="B140:C140"/>
    <mergeCell ref="E125:F125"/>
    <mergeCell ref="E126:F126"/>
    <mergeCell ref="E127:F127"/>
    <mergeCell ref="E129:F129"/>
    <mergeCell ref="E130:F130"/>
    <mergeCell ref="K129:L129"/>
    <mergeCell ref="H92:L93"/>
    <mergeCell ref="H100:L101"/>
    <mergeCell ref="H102:L103"/>
    <mergeCell ref="H94:L95"/>
    <mergeCell ref="H112:H113"/>
    <mergeCell ref="I112:I113"/>
    <mergeCell ref="H108:L108"/>
    <mergeCell ref="B123:M123"/>
    <mergeCell ref="B124:B125"/>
    <mergeCell ref="C124:C125"/>
    <mergeCell ref="M124:M125"/>
    <mergeCell ref="G125:H125"/>
    <mergeCell ref="I125:J125"/>
    <mergeCell ref="K125:L125"/>
    <mergeCell ref="B108:B109"/>
    <mergeCell ref="C102:C103"/>
    <mergeCell ref="D102:D103"/>
    <mergeCell ref="E102:E103"/>
    <mergeCell ref="D140:F140"/>
    <mergeCell ref="G140:J140"/>
    <mergeCell ref="K140:L140"/>
    <mergeCell ref="G138:J138"/>
    <mergeCell ref="K137:L137"/>
    <mergeCell ref="D137:F137"/>
    <mergeCell ref="G137:J137"/>
    <mergeCell ref="K138:L138"/>
    <mergeCell ref="B139:C139"/>
    <mergeCell ref="D139:F139"/>
    <mergeCell ref="G139:J139"/>
    <mergeCell ref="K139:L139"/>
    <mergeCell ref="D138:F138"/>
    <mergeCell ref="B137:C137"/>
    <mergeCell ref="B138:C138"/>
  </mergeCells>
  <phoneticPr fontId="8" type="noConversion"/>
  <pageMargins left="2.59" right="0.43" top="0.32" bottom="0.1" header="0.71" footer="0.08"/>
  <pageSetup paperSize="8" scale="5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1"/>
  <sheetViews>
    <sheetView tabSelected="1" zoomScale="55" zoomScaleNormal="55" workbookViewId="0">
      <selection activeCell="AK15" sqref="AK15"/>
    </sheetView>
  </sheetViews>
  <sheetFormatPr defaultRowHeight="14.4" x14ac:dyDescent="0.3"/>
  <cols>
    <col min="1" max="1" width="3.88671875" customWidth="1"/>
    <col min="2" max="2" width="6.109375" customWidth="1"/>
    <col min="3" max="3" width="7.44140625" customWidth="1"/>
    <col min="4" max="4" width="8.33203125" customWidth="1"/>
    <col min="5" max="5" width="7.5546875" customWidth="1"/>
    <col min="6" max="6" width="9.33203125" customWidth="1"/>
    <col min="8" max="8" width="7.6640625" customWidth="1"/>
    <col min="9" max="10" width="8.33203125" customWidth="1"/>
    <col min="11" max="11" width="8.88671875" customWidth="1"/>
    <col min="14" max="14" width="2.21875" customWidth="1"/>
    <col min="15" max="15" width="6.109375" customWidth="1"/>
    <col min="16" max="16" width="7" customWidth="1"/>
    <col min="17" max="17" width="8.5546875" customWidth="1"/>
    <col min="18" max="18" width="8.109375" customWidth="1"/>
    <col min="19" max="19" width="10.44140625" customWidth="1"/>
    <col min="20" max="20" width="11" bestFit="1" customWidth="1"/>
    <col min="21" max="21" width="7.6640625" customWidth="1"/>
    <col min="24" max="24" width="10.21875" customWidth="1"/>
    <col min="26" max="26" width="19.21875" bestFit="1" customWidth="1"/>
    <col min="27" max="27" width="3.5546875" customWidth="1"/>
  </cols>
  <sheetData>
    <row r="1" spans="2:26" ht="15" thickBot="1" x14ac:dyDescent="0.35"/>
    <row r="2" spans="2:26" ht="109.95" customHeight="1" thickBot="1" x14ac:dyDescent="0.35">
      <c r="B2" s="258" t="s">
        <v>84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60"/>
    </row>
    <row r="3" spans="2:26" ht="5.4" customHeight="1" thickBot="1" x14ac:dyDescent="0.35"/>
    <row r="4" spans="2:26" ht="18.600000000000001" thickBot="1" x14ac:dyDescent="0.35">
      <c r="B4" s="185" t="s">
        <v>29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O4" s="270" t="s">
        <v>30</v>
      </c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</row>
    <row r="5" spans="2:26" ht="15.6" customHeight="1" x14ac:dyDescent="0.3">
      <c r="B5" s="183" t="s">
        <v>70</v>
      </c>
      <c r="C5" s="188" t="s">
        <v>71</v>
      </c>
      <c r="D5" s="190" t="s">
        <v>55</v>
      </c>
      <c r="E5" s="190"/>
      <c r="F5" s="190"/>
      <c r="G5" s="190"/>
      <c r="H5" s="193" t="s">
        <v>54</v>
      </c>
      <c r="I5" s="194"/>
      <c r="J5" s="194"/>
      <c r="K5" s="194"/>
      <c r="L5" s="195"/>
      <c r="M5" s="191" t="s">
        <v>38</v>
      </c>
      <c r="O5" s="271" t="s">
        <v>70</v>
      </c>
      <c r="P5" s="272" t="s">
        <v>71</v>
      </c>
      <c r="Q5" s="273" t="s">
        <v>48</v>
      </c>
      <c r="R5" s="273"/>
      <c r="S5" s="273"/>
      <c r="T5" s="273"/>
      <c r="U5" s="274" t="s">
        <v>49</v>
      </c>
      <c r="V5" s="275"/>
      <c r="W5" s="275"/>
      <c r="X5" s="275"/>
      <c r="Y5" s="276"/>
      <c r="Z5" s="277" t="s">
        <v>38</v>
      </c>
    </row>
    <row r="6" spans="2:26" ht="47.4" thickBot="1" x14ac:dyDescent="0.35">
      <c r="B6" s="284"/>
      <c r="C6" s="105"/>
      <c r="D6" s="285" t="s">
        <v>72</v>
      </c>
      <c r="E6" s="285" t="s">
        <v>73</v>
      </c>
      <c r="F6" s="285" t="s">
        <v>75</v>
      </c>
      <c r="G6" s="286" t="s">
        <v>10</v>
      </c>
      <c r="H6" s="59" t="s">
        <v>11</v>
      </c>
      <c r="I6" s="285" t="s">
        <v>72</v>
      </c>
      <c r="J6" s="285" t="s">
        <v>74</v>
      </c>
      <c r="K6" s="285" t="s">
        <v>75</v>
      </c>
      <c r="L6" s="59" t="s">
        <v>10</v>
      </c>
      <c r="M6" s="287"/>
      <c r="O6" s="278"/>
      <c r="P6" s="279"/>
      <c r="Q6" s="280" t="s">
        <v>72</v>
      </c>
      <c r="R6" s="280" t="s">
        <v>74</v>
      </c>
      <c r="S6" s="280" t="s">
        <v>75</v>
      </c>
      <c r="T6" s="281" t="s">
        <v>78</v>
      </c>
      <c r="U6" s="282" t="s">
        <v>11</v>
      </c>
      <c r="V6" s="280" t="s">
        <v>36</v>
      </c>
      <c r="W6" s="280" t="s">
        <v>37</v>
      </c>
      <c r="X6" s="280" t="s">
        <v>12</v>
      </c>
      <c r="Y6" s="282" t="s">
        <v>10</v>
      </c>
      <c r="Z6" s="283"/>
    </row>
    <row r="7" spans="2:26" ht="14.4" customHeight="1" x14ac:dyDescent="0.3">
      <c r="B7" s="182" t="s">
        <v>1</v>
      </c>
      <c r="C7" s="151" t="s">
        <v>14</v>
      </c>
      <c r="D7" s="122">
        <v>53.5</v>
      </c>
      <c r="E7" s="122">
        <v>40</v>
      </c>
      <c r="F7" s="122">
        <v>16</v>
      </c>
      <c r="G7" s="125">
        <f>D7*E7</f>
        <v>2140</v>
      </c>
      <c r="H7" s="43">
        <v>1</v>
      </c>
      <c r="I7" s="44">
        <v>13.45</v>
      </c>
      <c r="J7" s="44">
        <v>40</v>
      </c>
      <c r="K7" s="45">
        <v>4</v>
      </c>
      <c r="L7" s="46">
        <f>I7*J7</f>
        <v>538</v>
      </c>
      <c r="M7" s="155">
        <f>G7+L10</f>
        <v>3754</v>
      </c>
      <c r="O7" s="128" t="s">
        <v>8</v>
      </c>
      <c r="P7" s="169" t="s">
        <v>50</v>
      </c>
      <c r="Q7" s="71"/>
      <c r="R7" s="170"/>
      <c r="S7" s="71">
        <v>6</v>
      </c>
      <c r="T7" s="171">
        <v>786</v>
      </c>
      <c r="U7" s="43">
        <v>1</v>
      </c>
      <c r="V7" s="49"/>
      <c r="W7" s="49"/>
      <c r="X7" s="45">
        <v>3</v>
      </c>
      <c r="Y7" s="46">
        <v>153</v>
      </c>
      <c r="Z7" s="172">
        <f>T7+Y8</f>
        <v>939</v>
      </c>
    </row>
    <row r="8" spans="2:26" ht="14.4" customHeight="1" x14ac:dyDescent="0.3">
      <c r="B8" s="130"/>
      <c r="C8" s="120"/>
      <c r="D8" s="123"/>
      <c r="E8" s="123"/>
      <c r="F8" s="123"/>
      <c r="G8" s="126"/>
      <c r="H8" s="16">
        <v>2</v>
      </c>
      <c r="I8" s="7">
        <v>13.45</v>
      </c>
      <c r="J8" s="7">
        <v>40</v>
      </c>
      <c r="K8" s="17">
        <v>4</v>
      </c>
      <c r="L8" s="20">
        <f t="shared" ref="L8:L9" si="0">I8*J8</f>
        <v>538</v>
      </c>
      <c r="M8" s="156"/>
      <c r="O8" s="129"/>
      <c r="P8" s="152"/>
      <c r="Q8" s="60"/>
      <c r="R8" s="100"/>
      <c r="S8" s="60"/>
      <c r="T8" s="136"/>
      <c r="U8" s="150" t="s">
        <v>45</v>
      </c>
      <c r="V8" s="150"/>
      <c r="W8" s="150"/>
      <c r="X8" s="150"/>
      <c r="Y8" s="20">
        <f>SUM(Y7)</f>
        <v>153</v>
      </c>
      <c r="Z8" s="142"/>
    </row>
    <row r="9" spans="2:26" ht="14.4" customHeight="1" x14ac:dyDescent="0.3">
      <c r="B9" s="130"/>
      <c r="C9" s="120"/>
      <c r="D9" s="123"/>
      <c r="E9" s="123"/>
      <c r="F9" s="123"/>
      <c r="G9" s="126"/>
      <c r="H9" s="16">
        <v>3</v>
      </c>
      <c r="I9" s="7">
        <v>13.45</v>
      </c>
      <c r="J9" s="7">
        <v>40</v>
      </c>
      <c r="K9" s="17">
        <v>4</v>
      </c>
      <c r="L9" s="20">
        <f t="shared" si="0"/>
        <v>538</v>
      </c>
      <c r="M9" s="156"/>
      <c r="O9" s="129"/>
      <c r="P9" s="152" t="s">
        <v>51</v>
      </c>
      <c r="Q9" s="60"/>
      <c r="R9" s="100"/>
      <c r="S9" s="60">
        <v>6</v>
      </c>
      <c r="T9" s="136">
        <v>821</v>
      </c>
      <c r="U9" s="16">
        <v>1</v>
      </c>
      <c r="V9" s="8"/>
      <c r="W9" s="8"/>
      <c r="X9" s="17">
        <v>3</v>
      </c>
      <c r="Y9" s="20">
        <v>153</v>
      </c>
      <c r="Z9" s="142">
        <f>T9+Y10</f>
        <v>974</v>
      </c>
    </row>
    <row r="10" spans="2:26" ht="15" customHeight="1" thickBot="1" x14ac:dyDescent="0.35">
      <c r="B10" s="130"/>
      <c r="C10" s="121"/>
      <c r="D10" s="124"/>
      <c r="E10" s="124"/>
      <c r="F10" s="124"/>
      <c r="G10" s="127"/>
      <c r="H10" s="158" t="s">
        <v>45</v>
      </c>
      <c r="I10" s="158"/>
      <c r="J10" s="158"/>
      <c r="K10" s="158"/>
      <c r="L10" s="25">
        <f>SUM(L7:L9)</f>
        <v>1614</v>
      </c>
      <c r="M10" s="157"/>
      <c r="O10" s="129"/>
      <c r="P10" s="152"/>
      <c r="Q10" s="60"/>
      <c r="R10" s="100"/>
      <c r="S10" s="60"/>
      <c r="T10" s="136"/>
      <c r="U10" s="150" t="s">
        <v>45</v>
      </c>
      <c r="V10" s="150"/>
      <c r="W10" s="150"/>
      <c r="X10" s="150"/>
      <c r="Y10" s="20">
        <f>SUM(Y9)</f>
        <v>153</v>
      </c>
      <c r="Z10" s="142"/>
    </row>
    <row r="11" spans="2:26" ht="14.4" customHeight="1" x14ac:dyDescent="0.3">
      <c r="B11" s="130"/>
      <c r="C11" s="151" t="s">
        <v>15</v>
      </c>
      <c r="D11" s="122">
        <v>53.5</v>
      </c>
      <c r="E11" s="122">
        <v>40</v>
      </c>
      <c r="F11" s="122">
        <v>16</v>
      </c>
      <c r="G11" s="125">
        <f>D11*E11</f>
        <v>2140</v>
      </c>
      <c r="H11" s="43">
        <v>1</v>
      </c>
      <c r="I11" s="44">
        <v>13.45</v>
      </c>
      <c r="J11" s="44">
        <v>40</v>
      </c>
      <c r="K11" s="45">
        <v>4</v>
      </c>
      <c r="L11" s="46">
        <f>I11*J11</f>
        <v>538</v>
      </c>
      <c r="M11" s="155">
        <f>G11+L14</f>
        <v>3754</v>
      </c>
      <c r="O11" s="129"/>
      <c r="P11" s="152" t="s">
        <v>52</v>
      </c>
      <c r="Q11" s="60"/>
      <c r="R11" s="100"/>
      <c r="S11" s="60">
        <v>6</v>
      </c>
      <c r="T11" s="136">
        <v>821</v>
      </c>
      <c r="U11" s="16">
        <v>1</v>
      </c>
      <c r="V11" s="8"/>
      <c r="W11" s="8"/>
      <c r="X11" s="17">
        <v>3</v>
      </c>
      <c r="Y11" s="20">
        <v>153</v>
      </c>
      <c r="Z11" s="142">
        <f t="shared" ref="Z11:Z23" si="1">T11+Y12</f>
        <v>974</v>
      </c>
    </row>
    <row r="12" spans="2:26" ht="14.4" customHeight="1" x14ac:dyDescent="0.3">
      <c r="B12" s="130"/>
      <c r="C12" s="120"/>
      <c r="D12" s="123"/>
      <c r="E12" s="123"/>
      <c r="F12" s="123"/>
      <c r="G12" s="126"/>
      <c r="H12" s="16">
        <v>2</v>
      </c>
      <c r="I12" s="7">
        <v>13.45</v>
      </c>
      <c r="J12" s="7">
        <v>40</v>
      </c>
      <c r="K12" s="17">
        <v>4</v>
      </c>
      <c r="L12" s="20">
        <f t="shared" ref="L12:L13" si="2">I12*J12</f>
        <v>538</v>
      </c>
      <c r="M12" s="156"/>
      <c r="O12" s="129"/>
      <c r="P12" s="152"/>
      <c r="Q12" s="60"/>
      <c r="R12" s="100"/>
      <c r="S12" s="60"/>
      <c r="T12" s="136"/>
      <c r="U12" s="150" t="s">
        <v>45</v>
      </c>
      <c r="V12" s="150"/>
      <c r="W12" s="150"/>
      <c r="X12" s="150"/>
      <c r="Y12" s="20">
        <f>SUM(Y11)</f>
        <v>153</v>
      </c>
      <c r="Z12" s="142"/>
    </row>
    <row r="13" spans="2:26" ht="14.4" customHeight="1" x14ac:dyDescent="0.3">
      <c r="B13" s="130"/>
      <c r="C13" s="120"/>
      <c r="D13" s="123"/>
      <c r="E13" s="123"/>
      <c r="F13" s="123"/>
      <c r="G13" s="126"/>
      <c r="H13" s="16">
        <v>3</v>
      </c>
      <c r="I13" s="7">
        <v>13.45</v>
      </c>
      <c r="J13" s="7">
        <v>40</v>
      </c>
      <c r="K13" s="17">
        <v>4</v>
      </c>
      <c r="L13" s="20">
        <f t="shared" si="2"/>
        <v>538</v>
      </c>
      <c r="M13" s="156"/>
      <c r="O13" s="129"/>
      <c r="P13" s="152" t="s">
        <v>53</v>
      </c>
      <c r="Q13" s="60"/>
      <c r="R13" s="100"/>
      <c r="S13" s="60">
        <v>6</v>
      </c>
      <c r="T13" s="136">
        <v>786</v>
      </c>
      <c r="U13" s="16">
        <v>1</v>
      </c>
      <c r="V13" s="8"/>
      <c r="W13" s="8"/>
      <c r="X13" s="17">
        <v>3</v>
      </c>
      <c r="Y13" s="20">
        <v>153</v>
      </c>
      <c r="Z13" s="142">
        <f t="shared" si="1"/>
        <v>939</v>
      </c>
    </row>
    <row r="14" spans="2:26" ht="15" customHeight="1" thickBot="1" x14ac:dyDescent="0.35">
      <c r="B14" s="131"/>
      <c r="C14" s="121"/>
      <c r="D14" s="124"/>
      <c r="E14" s="124"/>
      <c r="F14" s="124"/>
      <c r="G14" s="127"/>
      <c r="H14" s="158" t="s">
        <v>45</v>
      </c>
      <c r="I14" s="158"/>
      <c r="J14" s="158"/>
      <c r="K14" s="158"/>
      <c r="L14" s="25">
        <f>SUM(L11:L13)</f>
        <v>1614</v>
      </c>
      <c r="M14" s="157"/>
      <c r="O14" s="129"/>
      <c r="P14" s="152"/>
      <c r="Q14" s="60"/>
      <c r="R14" s="100"/>
      <c r="S14" s="60"/>
      <c r="T14" s="136"/>
      <c r="U14" s="150" t="s">
        <v>45</v>
      </c>
      <c r="V14" s="150"/>
      <c r="W14" s="150"/>
      <c r="X14" s="150"/>
      <c r="Y14" s="20">
        <f>SUM(Y13)</f>
        <v>153</v>
      </c>
      <c r="Z14" s="142"/>
    </row>
    <row r="15" spans="2:26" ht="14.4" customHeight="1" x14ac:dyDescent="0.3">
      <c r="B15" s="179" t="s">
        <v>2</v>
      </c>
      <c r="C15" s="151" t="s">
        <v>16</v>
      </c>
      <c r="D15" s="122">
        <v>120.55</v>
      </c>
      <c r="E15" s="122">
        <v>40</v>
      </c>
      <c r="F15" s="122">
        <v>16</v>
      </c>
      <c r="G15" s="125">
        <f>D15*E15</f>
        <v>4822</v>
      </c>
      <c r="H15" s="43">
        <v>1</v>
      </c>
      <c r="I15" s="44">
        <v>13.45</v>
      </c>
      <c r="J15" s="44">
        <v>40</v>
      </c>
      <c r="K15" s="45">
        <v>4</v>
      </c>
      <c r="L15" s="46">
        <f>I15*J15</f>
        <v>538</v>
      </c>
      <c r="M15" s="155">
        <f>G15+L18</f>
        <v>6436</v>
      </c>
      <c r="O15" s="129"/>
      <c r="P15" s="152" t="s">
        <v>59</v>
      </c>
      <c r="Q15" s="60"/>
      <c r="R15" s="100"/>
      <c r="S15" s="60">
        <v>6</v>
      </c>
      <c r="T15" s="136">
        <v>539</v>
      </c>
      <c r="U15" s="74"/>
      <c r="V15" s="75"/>
      <c r="W15" s="75"/>
      <c r="X15" s="75"/>
      <c r="Y15" s="76"/>
      <c r="Z15" s="142">
        <f t="shared" si="1"/>
        <v>539</v>
      </c>
    </row>
    <row r="16" spans="2:26" ht="14.4" customHeight="1" x14ac:dyDescent="0.3">
      <c r="B16" s="180"/>
      <c r="C16" s="120"/>
      <c r="D16" s="123"/>
      <c r="E16" s="123"/>
      <c r="F16" s="123"/>
      <c r="G16" s="126"/>
      <c r="H16" s="16">
        <v>2</v>
      </c>
      <c r="I16" s="7">
        <v>13.45</v>
      </c>
      <c r="J16" s="7">
        <v>40</v>
      </c>
      <c r="K16" s="17">
        <v>4</v>
      </c>
      <c r="L16" s="20">
        <f>I16*J16</f>
        <v>538</v>
      </c>
      <c r="M16" s="156"/>
      <c r="O16" s="129"/>
      <c r="P16" s="152"/>
      <c r="Q16" s="60"/>
      <c r="R16" s="100"/>
      <c r="S16" s="60"/>
      <c r="T16" s="136"/>
      <c r="U16" s="77"/>
      <c r="V16" s="78"/>
      <c r="W16" s="78"/>
      <c r="X16" s="78"/>
      <c r="Y16" s="79"/>
      <c r="Z16" s="142"/>
    </row>
    <row r="17" spans="2:26" ht="14.4" customHeight="1" x14ac:dyDescent="0.3">
      <c r="B17" s="180"/>
      <c r="C17" s="120"/>
      <c r="D17" s="123"/>
      <c r="E17" s="123"/>
      <c r="F17" s="123"/>
      <c r="G17" s="126"/>
      <c r="H17" s="16">
        <v>3</v>
      </c>
      <c r="I17" s="7">
        <v>13.45</v>
      </c>
      <c r="J17" s="7">
        <v>40</v>
      </c>
      <c r="K17" s="17">
        <v>4</v>
      </c>
      <c r="L17" s="20">
        <f>I17*J17</f>
        <v>538</v>
      </c>
      <c r="M17" s="156"/>
      <c r="O17" s="129"/>
      <c r="P17" s="152" t="s">
        <v>60</v>
      </c>
      <c r="Q17" s="60"/>
      <c r="R17" s="100"/>
      <c r="S17" s="60">
        <v>6</v>
      </c>
      <c r="T17" s="136">
        <v>939</v>
      </c>
      <c r="U17" s="80"/>
      <c r="V17" s="81"/>
      <c r="W17" s="81"/>
      <c r="X17" s="81"/>
      <c r="Y17" s="82"/>
      <c r="Z17" s="142">
        <f t="shared" si="1"/>
        <v>939</v>
      </c>
    </row>
    <row r="18" spans="2:26" ht="15" customHeight="1" thickBot="1" x14ac:dyDescent="0.35">
      <c r="B18" s="181"/>
      <c r="C18" s="121"/>
      <c r="D18" s="124"/>
      <c r="E18" s="124"/>
      <c r="F18" s="124"/>
      <c r="G18" s="127"/>
      <c r="H18" s="158" t="s">
        <v>45</v>
      </c>
      <c r="I18" s="158"/>
      <c r="J18" s="158"/>
      <c r="K18" s="158"/>
      <c r="L18" s="25">
        <f>SUM(L15:L17)</f>
        <v>1614</v>
      </c>
      <c r="M18" s="157"/>
      <c r="O18" s="129"/>
      <c r="P18" s="152"/>
      <c r="Q18" s="60"/>
      <c r="R18" s="100"/>
      <c r="S18" s="60"/>
      <c r="T18" s="136"/>
      <c r="U18" s="83"/>
      <c r="V18" s="84"/>
      <c r="W18" s="84"/>
      <c r="X18" s="84"/>
      <c r="Y18" s="85"/>
      <c r="Z18" s="142"/>
    </row>
    <row r="19" spans="2:26" ht="14.4" customHeight="1" x14ac:dyDescent="0.3">
      <c r="B19" s="182" t="s">
        <v>3</v>
      </c>
      <c r="C19" s="151" t="s">
        <v>17</v>
      </c>
      <c r="D19" s="122">
        <v>48.95</v>
      </c>
      <c r="E19" s="122">
        <v>25</v>
      </c>
      <c r="F19" s="122">
        <v>14</v>
      </c>
      <c r="G19" s="125">
        <f>D19*E19</f>
        <v>1223.75</v>
      </c>
      <c r="H19" s="43">
        <v>1</v>
      </c>
      <c r="I19" s="44">
        <v>8.6999999999999993</v>
      </c>
      <c r="J19" s="44">
        <v>25</v>
      </c>
      <c r="K19" s="45">
        <v>3.5</v>
      </c>
      <c r="L19" s="46">
        <f>I19*J19</f>
        <v>217.49999999999997</v>
      </c>
      <c r="M19" s="155">
        <f>G19+L22</f>
        <v>1876.25</v>
      </c>
      <c r="O19" s="129"/>
      <c r="P19" s="152" t="s">
        <v>61</v>
      </c>
      <c r="Q19" s="60"/>
      <c r="R19" s="100"/>
      <c r="S19" s="60">
        <v>6</v>
      </c>
      <c r="T19" s="136">
        <v>658</v>
      </c>
      <c r="U19" s="16">
        <v>1</v>
      </c>
      <c r="V19" s="8"/>
      <c r="W19" s="8"/>
      <c r="X19" s="17">
        <v>3</v>
      </c>
      <c r="Y19" s="20">
        <v>153</v>
      </c>
      <c r="Z19" s="142">
        <f t="shared" si="1"/>
        <v>811</v>
      </c>
    </row>
    <row r="20" spans="2:26" ht="14.4" customHeight="1" x14ac:dyDescent="0.3">
      <c r="B20" s="130"/>
      <c r="C20" s="120"/>
      <c r="D20" s="123"/>
      <c r="E20" s="123"/>
      <c r="F20" s="123"/>
      <c r="G20" s="126"/>
      <c r="H20" s="16">
        <v>2</v>
      </c>
      <c r="I20" s="7">
        <v>8.6999999999999993</v>
      </c>
      <c r="J20" s="7">
        <v>25</v>
      </c>
      <c r="K20" s="17">
        <v>3.5</v>
      </c>
      <c r="L20" s="20">
        <f t="shared" ref="L20:L21" si="3">I20*J20</f>
        <v>217.49999999999997</v>
      </c>
      <c r="M20" s="156"/>
      <c r="O20" s="129"/>
      <c r="P20" s="152"/>
      <c r="Q20" s="60"/>
      <c r="R20" s="100"/>
      <c r="S20" s="60"/>
      <c r="T20" s="136"/>
      <c r="U20" s="150" t="s">
        <v>45</v>
      </c>
      <c r="V20" s="150"/>
      <c r="W20" s="150"/>
      <c r="X20" s="150"/>
      <c r="Y20" s="20">
        <f>SUM(Y19)</f>
        <v>153</v>
      </c>
      <c r="Z20" s="142"/>
    </row>
    <row r="21" spans="2:26" ht="14.4" customHeight="1" x14ac:dyDescent="0.3">
      <c r="B21" s="130"/>
      <c r="C21" s="120"/>
      <c r="D21" s="123"/>
      <c r="E21" s="123"/>
      <c r="F21" s="123"/>
      <c r="G21" s="126"/>
      <c r="H21" s="16">
        <v>3</v>
      </c>
      <c r="I21" s="7">
        <v>8.6999999999999993</v>
      </c>
      <c r="J21" s="7">
        <v>25</v>
      </c>
      <c r="K21" s="17">
        <v>3.5</v>
      </c>
      <c r="L21" s="20">
        <f t="shared" si="3"/>
        <v>217.49999999999997</v>
      </c>
      <c r="M21" s="156"/>
      <c r="O21" s="129"/>
      <c r="P21" s="152" t="s">
        <v>62</v>
      </c>
      <c r="Q21" s="60"/>
      <c r="R21" s="100"/>
      <c r="S21" s="60">
        <v>6</v>
      </c>
      <c r="T21" s="136">
        <v>658</v>
      </c>
      <c r="U21" s="16">
        <v>1</v>
      </c>
      <c r="V21" s="8"/>
      <c r="W21" s="8"/>
      <c r="X21" s="17">
        <v>3</v>
      </c>
      <c r="Y21" s="20">
        <v>153</v>
      </c>
      <c r="Z21" s="142">
        <f t="shared" si="1"/>
        <v>811</v>
      </c>
    </row>
    <row r="22" spans="2:26" ht="15" customHeight="1" thickBot="1" x14ac:dyDescent="0.35">
      <c r="B22" s="130"/>
      <c r="C22" s="121"/>
      <c r="D22" s="124"/>
      <c r="E22" s="124"/>
      <c r="F22" s="124"/>
      <c r="G22" s="127"/>
      <c r="H22" s="158" t="s">
        <v>45</v>
      </c>
      <c r="I22" s="158"/>
      <c r="J22" s="158"/>
      <c r="K22" s="158"/>
      <c r="L22" s="25">
        <f>SUM(L19:L21)</f>
        <v>652.49999999999989</v>
      </c>
      <c r="M22" s="157"/>
      <c r="O22" s="129"/>
      <c r="P22" s="152"/>
      <c r="Q22" s="60"/>
      <c r="R22" s="100"/>
      <c r="S22" s="60"/>
      <c r="T22" s="136"/>
      <c r="U22" s="150" t="s">
        <v>45</v>
      </c>
      <c r="V22" s="150"/>
      <c r="W22" s="150"/>
      <c r="X22" s="150"/>
      <c r="Y22" s="20">
        <f>SUM(Y21)</f>
        <v>153</v>
      </c>
      <c r="Z22" s="142"/>
    </row>
    <row r="23" spans="2:26" ht="14.4" customHeight="1" x14ac:dyDescent="0.3">
      <c r="B23" s="130"/>
      <c r="C23" s="151" t="s">
        <v>18</v>
      </c>
      <c r="D23" s="122">
        <v>29.45</v>
      </c>
      <c r="E23" s="122">
        <v>25</v>
      </c>
      <c r="F23" s="122">
        <v>14</v>
      </c>
      <c r="G23" s="125">
        <f>D23*E23</f>
        <v>736.25</v>
      </c>
      <c r="H23" s="43">
        <v>1</v>
      </c>
      <c r="I23" s="44">
        <v>8.6999999999999993</v>
      </c>
      <c r="J23" s="44">
        <v>25</v>
      </c>
      <c r="K23" s="45">
        <v>3.5</v>
      </c>
      <c r="L23" s="46">
        <f>I23*J23</f>
        <v>217.49999999999997</v>
      </c>
      <c r="M23" s="155">
        <f>G23+L26</f>
        <v>1388.75</v>
      </c>
      <c r="O23" s="129"/>
      <c r="P23" s="152" t="s">
        <v>63</v>
      </c>
      <c r="Q23" s="60"/>
      <c r="R23" s="100"/>
      <c r="S23" s="60">
        <v>6</v>
      </c>
      <c r="T23" s="136">
        <v>939</v>
      </c>
      <c r="U23" s="80"/>
      <c r="V23" s="81"/>
      <c r="W23" s="81"/>
      <c r="X23" s="81"/>
      <c r="Y23" s="82"/>
      <c r="Z23" s="142">
        <f t="shared" si="1"/>
        <v>939</v>
      </c>
    </row>
    <row r="24" spans="2:26" ht="14.4" customHeight="1" x14ac:dyDescent="0.3">
      <c r="B24" s="130"/>
      <c r="C24" s="120"/>
      <c r="D24" s="123"/>
      <c r="E24" s="123"/>
      <c r="F24" s="123"/>
      <c r="G24" s="126"/>
      <c r="H24" s="16">
        <v>2</v>
      </c>
      <c r="I24" s="7">
        <v>8.6999999999999993</v>
      </c>
      <c r="J24" s="7">
        <v>25</v>
      </c>
      <c r="K24" s="17">
        <v>3.5</v>
      </c>
      <c r="L24" s="20">
        <f t="shared" ref="L24:L25" si="4">I24*J24</f>
        <v>217.49999999999997</v>
      </c>
      <c r="M24" s="156"/>
      <c r="O24" s="129"/>
      <c r="P24" s="152"/>
      <c r="Q24" s="60"/>
      <c r="R24" s="100"/>
      <c r="S24" s="60"/>
      <c r="T24" s="136"/>
      <c r="U24" s="83"/>
      <c r="V24" s="84"/>
      <c r="W24" s="84"/>
      <c r="X24" s="84"/>
      <c r="Y24" s="85"/>
      <c r="Z24" s="142"/>
    </row>
    <row r="25" spans="2:26" ht="14.4" customHeight="1" x14ac:dyDescent="0.3">
      <c r="B25" s="130"/>
      <c r="C25" s="120"/>
      <c r="D25" s="123"/>
      <c r="E25" s="123"/>
      <c r="F25" s="123"/>
      <c r="G25" s="126"/>
      <c r="H25" s="16">
        <v>3</v>
      </c>
      <c r="I25" s="7">
        <v>8.6999999999999993</v>
      </c>
      <c r="J25" s="7">
        <v>25</v>
      </c>
      <c r="K25" s="17">
        <v>3.5</v>
      </c>
      <c r="L25" s="20">
        <f t="shared" si="4"/>
        <v>217.49999999999997</v>
      </c>
      <c r="M25" s="156"/>
      <c r="O25" s="129"/>
      <c r="P25" s="253" t="s">
        <v>69</v>
      </c>
      <c r="Q25" s="60"/>
      <c r="R25" s="100"/>
      <c r="S25" s="60">
        <v>6</v>
      </c>
      <c r="T25" s="136">
        <v>974</v>
      </c>
      <c r="U25" s="80"/>
      <c r="V25" s="81"/>
      <c r="W25" s="81"/>
      <c r="X25" s="81"/>
      <c r="Y25" s="82"/>
      <c r="Z25" s="142">
        <f t="shared" ref="Z25" si="5">T25+Y26</f>
        <v>974</v>
      </c>
    </row>
    <row r="26" spans="2:26" ht="15" customHeight="1" thickBot="1" x14ac:dyDescent="0.35">
      <c r="B26" s="130"/>
      <c r="C26" s="121"/>
      <c r="D26" s="124"/>
      <c r="E26" s="124"/>
      <c r="F26" s="124"/>
      <c r="G26" s="127"/>
      <c r="H26" s="158" t="s">
        <v>45</v>
      </c>
      <c r="I26" s="158"/>
      <c r="J26" s="158"/>
      <c r="K26" s="158"/>
      <c r="L26" s="25">
        <f>SUM(L23:L25)</f>
        <v>652.49999999999989</v>
      </c>
      <c r="M26" s="157"/>
      <c r="O26" s="144"/>
      <c r="P26" s="254"/>
      <c r="Q26" s="99"/>
      <c r="R26" s="101"/>
      <c r="S26" s="99"/>
      <c r="T26" s="176"/>
      <c r="U26" s="86"/>
      <c r="V26" s="87"/>
      <c r="W26" s="87"/>
      <c r="X26" s="87"/>
      <c r="Y26" s="88"/>
      <c r="Z26" s="143"/>
    </row>
    <row r="27" spans="2:26" ht="15" thickBot="1" x14ac:dyDescent="0.35">
      <c r="B27" s="130"/>
      <c r="C27" s="151" t="s">
        <v>19</v>
      </c>
      <c r="D27" s="122">
        <v>29.45</v>
      </c>
      <c r="E27" s="122">
        <v>25</v>
      </c>
      <c r="F27" s="122">
        <v>14</v>
      </c>
      <c r="G27" s="125">
        <f>D27*E27</f>
        <v>736.25</v>
      </c>
      <c r="H27" s="43">
        <v>1</v>
      </c>
      <c r="I27" s="44">
        <v>8.65</v>
      </c>
      <c r="J27" s="44">
        <v>25</v>
      </c>
      <c r="K27" s="45">
        <v>3.5</v>
      </c>
      <c r="L27" s="46">
        <f>I27*J27</f>
        <v>216.25</v>
      </c>
      <c r="M27" s="155">
        <f>G27+L30</f>
        <v>1385</v>
      </c>
      <c r="P27" s="1"/>
      <c r="Q27" s="2"/>
      <c r="R27" s="2"/>
      <c r="S27" s="2"/>
      <c r="T27" s="4"/>
      <c r="U27" s="2"/>
      <c r="V27" s="4"/>
      <c r="W27" s="5"/>
      <c r="X27" s="2"/>
      <c r="Y27" s="2"/>
      <c r="Z27" s="2"/>
    </row>
    <row r="28" spans="2:26" ht="16.2" thickBot="1" x14ac:dyDescent="0.35">
      <c r="B28" s="130"/>
      <c r="C28" s="120"/>
      <c r="D28" s="123"/>
      <c r="E28" s="123"/>
      <c r="F28" s="123"/>
      <c r="G28" s="126"/>
      <c r="H28" s="16">
        <v>2</v>
      </c>
      <c r="I28" s="7">
        <v>8.65</v>
      </c>
      <c r="J28" s="7">
        <v>25</v>
      </c>
      <c r="K28" s="17">
        <v>3.5</v>
      </c>
      <c r="L28" s="20">
        <f t="shared" ref="L28:L29" si="6">I28*J28</f>
        <v>216.25</v>
      </c>
      <c r="M28" s="156"/>
      <c r="O28" s="137" t="s">
        <v>47</v>
      </c>
      <c r="P28" s="138"/>
      <c r="Q28" s="138"/>
      <c r="R28" s="138"/>
      <c r="S28" s="138"/>
      <c r="T28" s="30">
        <f>SUM(T7:T26)</f>
        <v>7921</v>
      </c>
      <c r="U28" s="138" t="s">
        <v>46</v>
      </c>
      <c r="V28" s="138"/>
      <c r="W28" s="138"/>
      <c r="X28" s="138"/>
      <c r="Y28" s="269">
        <f>Y8+Y10+Y12+Y14+Y20+Y22</f>
        <v>918</v>
      </c>
      <c r="Z28" s="31">
        <f>T28+Y28</f>
        <v>8839</v>
      </c>
    </row>
    <row r="29" spans="2:26" ht="15.6" x14ac:dyDescent="0.3">
      <c r="B29" s="130"/>
      <c r="C29" s="120"/>
      <c r="D29" s="123"/>
      <c r="E29" s="123"/>
      <c r="F29" s="123"/>
      <c r="G29" s="126"/>
      <c r="H29" s="16">
        <v>3</v>
      </c>
      <c r="I29" s="7">
        <v>8.65</v>
      </c>
      <c r="J29" s="7">
        <v>25</v>
      </c>
      <c r="K29" s="17">
        <v>3.5</v>
      </c>
      <c r="L29" s="20">
        <f t="shared" si="6"/>
        <v>216.25</v>
      </c>
      <c r="M29" s="156"/>
      <c r="P29" s="1"/>
      <c r="Q29" s="2"/>
      <c r="R29" s="2"/>
      <c r="S29" s="2"/>
      <c r="T29" s="29"/>
      <c r="U29" s="2"/>
      <c r="V29" s="4"/>
      <c r="W29" s="5"/>
      <c r="X29" s="2"/>
      <c r="Y29" s="2"/>
      <c r="Z29" s="29"/>
    </row>
    <row r="30" spans="2:26" ht="18.600000000000001" thickBot="1" x14ac:dyDescent="0.35">
      <c r="B30" s="131"/>
      <c r="C30" s="121"/>
      <c r="D30" s="124"/>
      <c r="E30" s="124"/>
      <c r="F30" s="124"/>
      <c r="G30" s="127"/>
      <c r="H30" s="158" t="s">
        <v>45</v>
      </c>
      <c r="I30" s="158"/>
      <c r="J30" s="158"/>
      <c r="K30" s="158"/>
      <c r="L30" s="25">
        <f>SUM(L27:L29)</f>
        <v>648.75</v>
      </c>
      <c r="M30" s="157"/>
      <c r="O30" s="93" t="s">
        <v>13</v>
      </c>
      <c r="P30" s="93"/>
      <c r="Q30" s="93"/>
      <c r="R30" s="93"/>
      <c r="S30" s="93"/>
      <c r="T30" s="177"/>
      <c r="U30" s="178"/>
      <c r="V30" s="178"/>
      <c r="W30" s="178"/>
      <c r="X30" s="178"/>
      <c r="Y30" s="178"/>
      <c r="Z30" s="178"/>
    </row>
    <row r="31" spans="2:26" ht="15.6" customHeight="1" x14ac:dyDescent="0.3">
      <c r="B31" s="182" t="s">
        <v>4</v>
      </c>
      <c r="C31" s="151" t="s">
        <v>20</v>
      </c>
      <c r="D31" s="122">
        <v>30.5</v>
      </c>
      <c r="E31" s="122">
        <v>25</v>
      </c>
      <c r="F31" s="122">
        <v>14</v>
      </c>
      <c r="G31" s="125">
        <f>D31*E31</f>
        <v>762.5</v>
      </c>
      <c r="H31" s="43">
        <v>1</v>
      </c>
      <c r="I31" s="44">
        <v>8.65</v>
      </c>
      <c r="J31" s="44">
        <v>25</v>
      </c>
      <c r="K31" s="45">
        <v>3.5</v>
      </c>
      <c r="L31" s="46">
        <f>I31*J31</f>
        <v>216.25</v>
      </c>
      <c r="M31" s="155">
        <f>G31+L34</f>
        <v>1411.25</v>
      </c>
      <c r="O31" s="94" t="s">
        <v>0</v>
      </c>
      <c r="P31" s="94" t="s">
        <v>35</v>
      </c>
      <c r="Q31" s="153" t="s">
        <v>43</v>
      </c>
      <c r="R31" s="153"/>
      <c r="S31" s="153"/>
      <c r="T31" s="153"/>
      <c r="U31" s="91"/>
      <c r="V31" s="92"/>
      <c r="W31" s="92"/>
      <c r="X31" s="92"/>
      <c r="Y31" s="92"/>
      <c r="Z31" s="167"/>
    </row>
    <row r="32" spans="2:26" ht="31.8" thickBot="1" x14ac:dyDescent="0.35">
      <c r="B32" s="130"/>
      <c r="C32" s="120"/>
      <c r="D32" s="123"/>
      <c r="E32" s="123"/>
      <c r="F32" s="123"/>
      <c r="G32" s="126"/>
      <c r="H32" s="16">
        <v>2</v>
      </c>
      <c r="I32" s="7">
        <v>8.65</v>
      </c>
      <c r="J32" s="7">
        <v>25</v>
      </c>
      <c r="K32" s="17">
        <v>3.5</v>
      </c>
      <c r="L32" s="20">
        <f t="shared" ref="L32:L33" si="7">I32*J32</f>
        <v>216.25</v>
      </c>
      <c r="M32" s="156"/>
      <c r="O32" s="70"/>
      <c r="P32" s="70"/>
      <c r="Q32" s="47" t="s">
        <v>36</v>
      </c>
      <c r="R32" s="47" t="s">
        <v>37</v>
      </c>
      <c r="S32" s="47" t="s">
        <v>12</v>
      </c>
      <c r="T32" s="19" t="s">
        <v>10</v>
      </c>
      <c r="U32" s="261"/>
      <c r="V32" s="262"/>
      <c r="W32" s="262"/>
      <c r="X32" s="262"/>
      <c r="Y32" s="263"/>
      <c r="Z32" s="168"/>
    </row>
    <row r="33" spans="2:26" ht="14.4" customHeight="1" x14ac:dyDescent="0.3">
      <c r="B33" s="130"/>
      <c r="C33" s="120"/>
      <c r="D33" s="123"/>
      <c r="E33" s="123"/>
      <c r="F33" s="123"/>
      <c r="G33" s="126"/>
      <c r="H33" s="16">
        <v>3</v>
      </c>
      <c r="I33" s="7">
        <v>8.65</v>
      </c>
      <c r="J33" s="7">
        <v>25</v>
      </c>
      <c r="K33" s="17">
        <v>3.5</v>
      </c>
      <c r="L33" s="20">
        <f t="shared" si="7"/>
        <v>216.25</v>
      </c>
      <c r="M33" s="156"/>
      <c r="O33" s="196" t="s">
        <v>9</v>
      </c>
      <c r="P33" s="169" t="s">
        <v>44</v>
      </c>
      <c r="Q33" s="202"/>
      <c r="R33" s="202"/>
      <c r="S33" s="202"/>
      <c r="T33" s="172">
        <v>825</v>
      </c>
      <c r="U33" s="264"/>
      <c r="V33" s="265"/>
      <c r="W33" s="265"/>
      <c r="X33" s="265"/>
      <c r="Y33" s="268"/>
      <c r="Z33" s="206"/>
    </row>
    <row r="34" spans="2:26" ht="15" customHeight="1" thickBot="1" x14ac:dyDescent="0.35">
      <c r="B34" s="130"/>
      <c r="C34" s="121"/>
      <c r="D34" s="124"/>
      <c r="E34" s="124"/>
      <c r="F34" s="124"/>
      <c r="G34" s="127"/>
      <c r="H34" s="158" t="s">
        <v>45</v>
      </c>
      <c r="I34" s="158"/>
      <c r="J34" s="158"/>
      <c r="K34" s="158"/>
      <c r="L34" s="25">
        <f>SUM(L31:L33)</f>
        <v>648.75</v>
      </c>
      <c r="M34" s="157"/>
      <c r="O34" s="197"/>
      <c r="P34" s="152"/>
      <c r="Q34" s="203"/>
      <c r="R34" s="203"/>
      <c r="S34" s="203"/>
      <c r="T34" s="142"/>
      <c r="U34" s="264"/>
      <c r="V34" s="265"/>
      <c r="W34" s="265"/>
      <c r="X34" s="265"/>
      <c r="Y34" s="268"/>
      <c r="Z34" s="206"/>
    </row>
    <row r="35" spans="2:26" ht="14.4" customHeight="1" x14ac:dyDescent="0.3">
      <c r="B35" s="130"/>
      <c r="C35" s="151" t="s">
        <v>21</v>
      </c>
      <c r="D35" s="122">
        <v>30.5</v>
      </c>
      <c r="E35" s="122">
        <v>25</v>
      </c>
      <c r="F35" s="122">
        <v>14</v>
      </c>
      <c r="G35" s="125">
        <f>D35*E35</f>
        <v>762.5</v>
      </c>
      <c r="H35" s="43">
        <v>1</v>
      </c>
      <c r="I35" s="44">
        <v>8.6999999999999993</v>
      </c>
      <c r="J35" s="44">
        <v>25</v>
      </c>
      <c r="K35" s="45">
        <v>3.5</v>
      </c>
      <c r="L35" s="46">
        <f>I35*J35</f>
        <v>217.49999999999997</v>
      </c>
      <c r="M35" s="155">
        <f>G35+L38</f>
        <v>1415</v>
      </c>
      <c r="O35" s="197"/>
      <c r="P35" s="152" t="s">
        <v>65</v>
      </c>
      <c r="Q35" s="70"/>
      <c r="R35" s="70"/>
      <c r="S35" s="70"/>
      <c r="T35" s="142">
        <v>940</v>
      </c>
      <c r="U35" s="264"/>
      <c r="V35" s="265"/>
      <c r="W35" s="265"/>
      <c r="X35" s="265"/>
      <c r="Y35" s="265"/>
      <c r="Z35" s="206"/>
    </row>
    <row r="36" spans="2:26" ht="14.4" customHeight="1" x14ac:dyDescent="0.3">
      <c r="B36" s="130"/>
      <c r="C36" s="120"/>
      <c r="D36" s="123"/>
      <c r="E36" s="123"/>
      <c r="F36" s="123"/>
      <c r="G36" s="126"/>
      <c r="H36" s="16">
        <v>2</v>
      </c>
      <c r="I36" s="7">
        <v>8.6999999999999993</v>
      </c>
      <c r="J36" s="7">
        <v>25</v>
      </c>
      <c r="K36" s="17">
        <v>3.5</v>
      </c>
      <c r="L36" s="20">
        <f t="shared" ref="L36:L37" si="8">I36*J36</f>
        <v>217.49999999999997</v>
      </c>
      <c r="M36" s="156"/>
      <c r="O36" s="197"/>
      <c r="P36" s="152"/>
      <c r="Q36" s="203"/>
      <c r="R36" s="203"/>
      <c r="S36" s="203"/>
      <c r="T36" s="142"/>
      <c r="U36" s="264"/>
      <c r="V36" s="265"/>
      <c r="W36" s="265"/>
      <c r="X36" s="265"/>
      <c r="Y36" s="265"/>
      <c r="Z36" s="206"/>
    </row>
    <row r="37" spans="2:26" ht="14.4" customHeight="1" x14ac:dyDescent="0.3">
      <c r="B37" s="130"/>
      <c r="C37" s="120"/>
      <c r="D37" s="123"/>
      <c r="E37" s="123"/>
      <c r="F37" s="123"/>
      <c r="G37" s="126"/>
      <c r="H37" s="16">
        <v>3</v>
      </c>
      <c r="I37" s="7">
        <v>8.6999999999999993</v>
      </c>
      <c r="J37" s="7">
        <v>25</v>
      </c>
      <c r="K37" s="17">
        <v>3.5</v>
      </c>
      <c r="L37" s="20">
        <f t="shared" si="8"/>
        <v>217.49999999999997</v>
      </c>
      <c r="M37" s="156"/>
      <c r="O37" s="197"/>
      <c r="P37" s="152" t="s">
        <v>66</v>
      </c>
      <c r="Q37" s="70"/>
      <c r="R37" s="70"/>
      <c r="S37" s="70"/>
      <c r="T37" s="142">
        <v>940</v>
      </c>
      <c r="U37" s="264"/>
      <c r="V37" s="265"/>
      <c r="W37" s="265"/>
      <c r="X37" s="265"/>
      <c r="Y37" s="265"/>
      <c r="Z37" s="206"/>
    </row>
    <row r="38" spans="2:26" ht="15" customHeight="1" thickBot="1" x14ac:dyDescent="0.35">
      <c r="B38" s="130"/>
      <c r="C38" s="121"/>
      <c r="D38" s="124"/>
      <c r="E38" s="124"/>
      <c r="F38" s="124"/>
      <c r="G38" s="127"/>
      <c r="H38" s="158" t="s">
        <v>45</v>
      </c>
      <c r="I38" s="158"/>
      <c r="J38" s="158"/>
      <c r="K38" s="158"/>
      <c r="L38" s="25">
        <f>SUM(L35:L37)</f>
        <v>652.49999999999989</v>
      </c>
      <c r="M38" s="157"/>
      <c r="O38" s="197"/>
      <c r="P38" s="152"/>
      <c r="Q38" s="203"/>
      <c r="R38" s="203"/>
      <c r="S38" s="203"/>
      <c r="T38" s="142"/>
      <c r="U38" s="264"/>
      <c r="V38" s="265"/>
      <c r="W38" s="265"/>
      <c r="X38" s="265"/>
      <c r="Y38" s="265"/>
      <c r="Z38" s="206"/>
    </row>
    <row r="39" spans="2:26" ht="14.4" customHeight="1" x14ac:dyDescent="0.3">
      <c r="B39" s="130"/>
      <c r="C39" s="151" t="s">
        <v>22</v>
      </c>
      <c r="D39" s="122">
        <v>49.5</v>
      </c>
      <c r="E39" s="122">
        <v>25</v>
      </c>
      <c r="F39" s="122">
        <v>14</v>
      </c>
      <c r="G39" s="125">
        <f>D39*E39</f>
        <v>1237.5</v>
      </c>
      <c r="H39" s="43">
        <v>1</v>
      </c>
      <c r="I39" s="44">
        <v>8.6999999999999993</v>
      </c>
      <c r="J39" s="44">
        <v>25</v>
      </c>
      <c r="K39" s="45">
        <v>3.5</v>
      </c>
      <c r="L39" s="46">
        <f>I39*J39</f>
        <v>217.49999999999997</v>
      </c>
      <c r="M39" s="155">
        <f>G39+L42</f>
        <v>1890</v>
      </c>
      <c r="O39" s="197"/>
      <c r="P39" s="152" t="s">
        <v>67</v>
      </c>
      <c r="Q39" s="70"/>
      <c r="R39" s="70"/>
      <c r="S39" s="70"/>
      <c r="T39" s="142">
        <v>825</v>
      </c>
      <c r="U39" s="264"/>
      <c r="V39" s="265"/>
      <c r="W39" s="265"/>
      <c r="X39" s="265"/>
      <c r="Y39" s="265"/>
      <c r="Z39" s="206"/>
    </row>
    <row r="40" spans="2:26" ht="14.4" customHeight="1" x14ac:dyDescent="0.3">
      <c r="B40" s="130"/>
      <c r="C40" s="120"/>
      <c r="D40" s="123"/>
      <c r="E40" s="123"/>
      <c r="F40" s="123"/>
      <c r="G40" s="126"/>
      <c r="H40" s="16">
        <v>2</v>
      </c>
      <c r="I40" s="7">
        <v>8.6999999999999993</v>
      </c>
      <c r="J40" s="7">
        <v>25</v>
      </c>
      <c r="K40" s="17">
        <v>3.5</v>
      </c>
      <c r="L40" s="20">
        <f t="shared" ref="L40:L41" si="9">I40*J40</f>
        <v>217.49999999999997</v>
      </c>
      <c r="M40" s="156"/>
      <c r="O40" s="197"/>
      <c r="P40" s="152"/>
      <c r="Q40" s="203"/>
      <c r="R40" s="203"/>
      <c r="S40" s="203"/>
      <c r="T40" s="142"/>
      <c r="U40" s="264"/>
      <c r="V40" s="265"/>
      <c r="W40" s="265"/>
      <c r="X40" s="265"/>
      <c r="Y40" s="265"/>
      <c r="Z40" s="206"/>
    </row>
    <row r="41" spans="2:26" ht="14.4" customHeight="1" x14ac:dyDescent="0.3">
      <c r="B41" s="130"/>
      <c r="C41" s="120"/>
      <c r="D41" s="123"/>
      <c r="E41" s="123"/>
      <c r="F41" s="123"/>
      <c r="G41" s="126"/>
      <c r="H41" s="16">
        <v>3</v>
      </c>
      <c r="I41" s="7">
        <v>8.6999999999999993</v>
      </c>
      <c r="J41" s="7">
        <v>25</v>
      </c>
      <c r="K41" s="17">
        <v>3.5</v>
      </c>
      <c r="L41" s="20">
        <f t="shared" si="9"/>
        <v>217.49999999999997</v>
      </c>
      <c r="M41" s="156"/>
      <c r="O41" s="197"/>
      <c r="P41" s="208" t="s">
        <v>68</v>
      </c>
      <c r="Q41" s="70"/>
      <c r="R41" s="70"/>
      <c r="S41" s="70"/>
      <c r="T41" s="142">
        <v>862</v>
      </c>
      <c r="U41" s="264"/>
      <c r="V41" s="265"/>
      <c r="W41" s="265"/>
      <c r="X41" s="265"/>
      <c r="Y41" s="265"/>
      <c r="Z41" s="206"/>
    </row>
    <row r="42" spans="2:26" ht="15" customHeight="1" thickBot="1" x14ac:dyDescent="0.35">
      <c r="B42" s="131"/>
      <c r="C42" s="121"/>
      <c r="D42" s="124"/>
      <c r="E42" s="124"/>
      <c r="F42" s="124"/>
      <c r="G42" s="127"/>
      <c r="H42" s="158" t="s">
        <v>45</v>
      </c>
      <c r="I42" s="158"/>
      <c r="J42" s="158"/>
      <c r="K42" s="158"/>
      <c r="L42" s="25">
        <f>SUM(L39:L41)</f>
        <v>652.49999999999989</v>
      </c>
      <c r="M42" s="157"/>
      <c r="O42" s="198"/>
      <c r="P42" s="209"/>
      <c r="Q42" s="141"/>
      <c r="R42" s="141"/>
      <c r="S42" s="141"/>
      <c r="T42" s="143"/>
      <c r="U42" s="266"/>
      <c r="V42" s="267"/>
      <c r="W42" s="267"/>
      <c r="X42" s="267"/>
      <c r="Y42" s="267"/>
      <c r="Z42" s="207"/>
    </row>
    <row r="43" spans="2:26" ht="18.600000000000001" thickBot="1" x14ac:dyDescent="0.35">
      <c r="B43" s="182" t="s">
        <v>5</v>
      </c>
      <c r="C43" s="151" t="s">
        <v>23</v>
      </c>
      <c r="D43" s="122">
        <v>48.95</v>
      </c>
      <c r="E43" s="122">
        <v>25</v>
      </c>
      <c r="F43" s="122">
        <v>12</v>
      </c>
      <c r="G43" s="125">
        <f>D43*E43</f>
        <v>1223.75</v>
      </c>
      <c r="H43" s="43">
        <v>1</v>
      </c>
      <c r="I43" s="44">
        <v>8.6999999999999993</v>
      </c>
      <c r="J43" s="44">
        <v>25</v>
      </c>
      <c r="K43" s="45">
        <v>3.5</v>
      </c>
      <c r="L43" s="46">
        <f>I43*J43</f>
        <v>217.49999999999997</v>
      </c>
      <c r="M43" s="155">
        <f>G43+L46</f>
        <v>1876.25</v>
      </c>
      <c r="O43" s="14"/>
      <c r="P43" s="1"/>
      <c r="Q43" s="9"/>
      <c r="R43" s="9"/>
      <c r="S43" s="9"/>
      <c r="T43" s="15"/>
      <c r="U43" s="10"/>
      <c r="V43" s="10"/>
      <c r="W43" s="10"/>
      <c r="X43" s="10"/>
      <c r="Y43" s="11"/>
      <c r="Z43" s="12"/>
    </row>
    <row r="44" spans="2:26" ht="16.2" thickBot="1" x14ac:dyDescent="0.35">
      <c r="B44" s="130"/>
      <c r="C44" s="120"/>
      <c r="D44" s="123"/>
      <c r="E44" s="123"/>
      <c r="F44" s="123"/>
      <c r="G44" s="126"/>
      <c r="H44" s="16">
        <v>2</v>
      </c>
      <c r="I44" s="7">
        <v>8.6999999999999993</v>
      </c>
      <c r="J44" s="7">
        <v>25</v>
      </c>
      <c r="K44" s="17">
        <v>3.5</v>
      </c>
      <c r="L44" s="20">
        <f t="shared" ref="L44:L45" si="10">I44*J44</f>
        <v>217.49999999999997</v>
      </c>
      <c r="M44" s="156"/>
      <c r="O44" s="199" t="s">
        <v>64</v>
      </c>
      <c r="P44" s="200"/>
      <c r="Q44" s="200"/>
      <c r="R44" s="200"/>
      <c r="S44" s="201"/>
      <c r="T44" s="30">
        <f>SUM(T33:T42)</f>
        <v>4392</v>
      </c>
      <c r="U44" s="33"/>
      <c r="V44" s="34"/>
      <c r="W44" s="34"/>
      <c r="X44" s="34"/>
      <c r="Y44" s="35"/>
      <c r="Z44" s="31">
        <f>T44+Y44</f>
        <v>4392</v>
      </c>
    </row>
    <row r="45" spans="2:26" x14ac:dyDescent="0.3">
      <c r="B45" s="130"/>
      <c r="C45" s="120"/>
      <c r="D45" s="123"/>
      <c r="E45" s="123"/>
      <c r="F45" s="123"/>
      <c r="G45" s="126"/>
      <c r="H45" s="16">
        <v>3</v>
      </c>
      <c r="I45" s="7">
        <v>8.6999999999999993</v>
      </c>
      <c r="J45" s="7">
        <v>25</v>
      </c>
      <c r="K45" s="17">
        <v>3.5</v>
      </c>
      <c r="L45" s="20">
        <f t="shared" si="10"/>
        <v>217.49999999999997</v>
      </c>
      <c r="M45" s="156"/>
      <c r="T45" s="3"/>
      <c r="V45" s="3"/>
      <c r="W45" s="6"/>
    </row>
    <row r="46" spans="2:26" ht="18.600000000000001" thickBot="1" x14ac:dyDescent="0.35">
      <c r="B46" s="130"/>
      <c r="C46" s="121"/>
      <c r="D46" s="124"/>
      <c r="E46" s="124"/>
      <c r="F46" s="124"/>
      <c r="G46" s="127"/>
      <c r="H46" s="158" t="s">
        <v>45</v>
      </c>
      <c r="I46" s="158"/>
      <c r="J46" s="158"/>
      <c r="K46" s="158"/>
      <c r="L46" s="25">
        <f>SUM(L43:L45)</f>
        <v>652.49999999999989</v>
      </c>
      <c r="M46" s="157"/>
      <c r="O46" s="93" t="s">
        <v>31</v>
      </c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2:26" ht="15.6" customHeight="1" x14ac:dyDescent="0.3">
      <c r="B47" s="130"/>
      <c r="C47" s="151" t="s">
        <v>24</v>
      </c>
      <c r="D47" s="122">
        <v>29.45</v>
      </c>
      <c r="E47" s="122">
        <v>25</v>
      </c>
      <c r="F47" s="122">
        <v>12</v>
      </c>
      <c r="G47" s="125">
        <f>D47*E47</f>
        <v>736.25</v>
      </c>
      <c r="H47" s="43">
        <v>1</v>
      </c>
      <c r="I47" s="44">
        <v>8.6999999999999993</v>
      </c>
      <c r="J47" s="44">
        <v>25</v>
      </c>
      <c r="K47" s="45">
        <v>3.5</v>
      </c>
      <c r="L47" s="46">
        <f>I47*J47</f>
        <v>217.49999999999997</v>
      </c>
      <c r="M47" s="155">
        <f>G47+L50</f>
        <v>1388.75</v>
      </c>
      <c r="O47" s="94" t="s">
        <v>0</v>
      </c>
      <c r="P47" s="94" t="s">
        <v>35</v>
      </c>
      <c r="Q47" s="164" t="s">
        <v>42</v>
      </c>
      <c r="R47" s="165"/>
      <c r="S47" s="165"/>
      <c r="T47" s="165"/>
      <c r="U47" s="165"/>
      <c r="V47" s="165"/>
      <c r="W47" s="165"/>
      <c r="X47" s="165"/>
      <c r="Y47" s="166"/>
      <c r="Z47" s="95" t="s">
        <v>38</v>
      </c>
    </row>
    <row r="48" spans="2:26" ht="16.2" thickBot="1" x14ac:dyDescent="0.35">
      <c r="B48" s="130"/>
      <c r="C48" s="120"/>
      <c r="D48" s="123"/>
      <c r="E48" s="123"/>
      <c r="F48" s="123"/>
      <c r="G48" s="126"/>
      <c r="H48" s="16">
        <v>2</v>
      </c>
      <c r="I48" s="7">
        <v>8.6999999999999993</v>
      </c>
      <c r="J48" s="7">
        <v>25</v>
      </c>
      <c r="K48" s="17">
        <v>3.5</v>
      </c>
      <c r="L48" s="20">
        <f t="shared" ref="L48:L49" si="11">I48*J48</f>
        <v>217.49999999999997</v>
      </c>
      <c r="M48" s="156"/>
      <c r="O48" s="64"/>
      <c r="P48" s="70"/>
      <c r="Q48" s="50" t="s">
        <v>11</v>
      </c>
      <c r="R48" s="70" t="s">
        <v>36</v>
      </c>
      <c r="S48" s="70"/>
      <c r="T48" s="70" t="s">
        <v>37</v>
      </c>
      <c r="U48" s="70"/>
      <c r="V48" s="70" t="s">
        <v>12</v>
      </c>
      <c r="W48" s="70"/>
      <c r="X48" s="70" t="s">
        <v>10</v>
      </c>
      <c r="Y48" s="70"/>
      <c r="Z48" s="96"/>
    </row>
    <row r="49" spans="2:26" ht="14.4" customHeight="1" x14ac:dyDescent="0.3">
      <c r="B49" s="130"/>
      <c r="C49" s="120"/>
      <c r="D49" s="123"/>
      <c r="E49" s="123"/>
      <c r="F49" s="123"/>
      <c r="G49" s="126"/>
      <c r="H49" s="16">
        <v>3</v>
      </c>
      <c r="I49" s="7">
        <v>8.6999999999999993</v>
      </c>
      <c r="J49" s="7">
        <v>25</v>
      </c>
      <c r="K49" s="17">
        <v>3.5</v>
      </c>
      <c r="L49" s="20">
        <f t="shared" si="11"/>
        <v>217.49999999999997</v>
      </c>
      <c r="M49" s="156"/>
      <c r="O49" s="109" t="s">
        <v>9</v>
      </c>
      <c r="P49" s="119" t="s">
        <v>81</v>
      </c>
      <c r="Q49" s="43">
        <v>1</v>
      </c>
      <c r="R49" s="71">
        <v>25</v>
      </c>
      <c r="S49" s="71"/>
      <c r="T49" s="71">
        <v>34</v>
      </c>
      <c r="U49" s="71"/>
      <c r="V49" s="114">
        <v>3</v>
      </c>
      <c r="W49" s="115"/>
      <c r="X49" s="72">
        <v>840</v>
      </c>
      <c r="Y49" s="73"/>
      <c r="Z49" s="110">
        <f>X51+X54</f>
        <v>2547</v>
      </c>
    </row>
    <row r="50" spans="2:26" ht="15" customHeight="1" thickBot="1" x14ac:dyDescent="0.35">
      <c r="B50" s="130"/>
      <c r="C50" s="121"/>
      <c r="D50" s="124"/>
      <c r="E50" s="124"/>
      <c r="F50" s="124"/>
      <c r="G50" s="127"/>
      <c r="H50" s="158" t="s">
        <v>45</v>
      </c>
      <c r="I50" s="158"/>
      <c r="J50" s="158"/>
      <c r="K50" s="158"/>
      <c r="L50" s="25">
        <f>SUM(L47:L49)</f>
        <v>652.49999999999989</v>
      </c>
      <c r="M50" s="157"/>
      <c r="O50" s="109"/>
      <c r="P50" s="120"/>
      <c r="Q50" s="16">
        <v>2</v>
      </c>
      <c r="R50" s="60">
        <v>25</v>
      </c>
      <c r="S50" s="60"/>
      <c r="T50" s="60">
        <v>34</v>
      </c>
      <c r="U50" s="60"/>
      <c r="V50" s="116">
        <v>3</v>
      </c>
      <c r="W50" s="117"/>
      <c r="X50" s="103">
        <v>840</v>
      </c>
      <c r="Y50" s="104"/>
      <c r="Z50" s="110"/>
    </row>
    <row r="51" spans="2:26" ht="15" customHeight="1" thickBot="1" x14ac:dyDescent="0.35">
      <c r="B51" s="130"/>
      <c r="C51" s="151" t="s">
        <v>25</v>
      </c>
      <c r="D51" s="122">
        <v>29.45</v>
      </c>
      <c r="E51" s="122">
        <v>25</v>
      </c>
      <c r="F51" s="122">
        <v>12</v>
      </c>
      <c r="G51" s="125">
        <f>D51*E51</f>
        <v>736.25</v>
      </c>
      <c r="H51" s="43">
        <v>1</v>
      </c>
      <c r="I51" s="44">
        <v>8.65</v>
      </c>
      <c r="J51" s="44">
        <v>25</v>
      </c>
      <c r="K51" s="45">
        <v>3.5</v>
      </c>
      <c r="L51" s="46">
        <f>I51*J51</f>
        <v>216.25</v>
      </c>
      <c r="M51" s="155">
        <f>G51+L54</f>
        <v>1385</v>
      </c>
      <c r="O51" s="109"/>
      <c r="P51" s="121"/>
      <c r="Q51" s="105" t="s">
        <v>33</v>
      </c>
      <c r="R51" s="105"/>
      <c r="S51" s="105"/>
      <c r="T51" s="105"/>
      <c r="U51" s="105"/>
      <c r="V51" s="105"/>
      <c r="W51" s="105"/>
      <c r="X51" s="62">
        <f>SUM(X49:Y50)</f>
        <v>1680</v>
      </c>
      <c r="Y51" s="63"/>
      <c r="Z51" s="110"/>
    </row>
    <row r="52" spans="2:26" ht="14.4" customHeight="1" x14ac:dyDescent="0.3">
      <c r="B52" s="130"/>
      <c r="C52" s="120"/>
      <c r="D52" s="123"/>
      <c r="E52" s="123"/>
      <c r="F52" s="123"/>
      <c r="G52" s="126"/>
      <c r="H52" s="16">
        <v>2</v>
      </c>
      <c r="I52" s="7">
        <v>8.65</v>
      </c>
      <c r="J52" s="7">
        <v>25</v>
      </c>
      <c r="K52" s="17">
        <v>3.5</v>
      </c>
      <c r="L52" s="20">
        <f t="shared" ref="L52:L53" si="12">I52*J52</f>
        <v>216.25</v>
      </c>
      <c r="M52" s="156"/>
      <c r="O52" s="109"/>
      <c r="P52" s="106" t="s">
        <v>32</v>
      </c>
      <c r="Q52" s="43">
        <v>1</v>
      </c>
      <c r="R52" s="71">
        <v>17</v>
      </c>
      <c r="S52" s="71"/>
      <c r="T52" s="71">
        <v>34</v>
      </c>
      <c r="U52" s="71"/>
      <c r="V52" s="114">
        <v>3</v>
      </c>
      <c r="W52" s="115"/>
      <c r="X52" s="72">
        <f>R52*T52</f>
        <v>578</v>
      </c>
      <c r="Y52" s="73"/>
      <c r="Z52" s="110"/>
    </row>
    <row r="53" spans="2:26" ht="14.4" customHeight="1" x14ac:dyDescent="0.3">
      <c r="B53" s="130"/>
      <c r="C53" s="120"/>
      <c r="D53" s="123"/>
      <c r="E53" s="123"/>
      <c r="F53" s="123"/>
      <c r="G53" s="126"/>
      <c r="H53" s="16">
        <v>3</v>
      </c>
      <c r="I53" s="7">
        <v>8.65</v>
      </c>
      <c r="J53" s="7">
        <v>25</v>
      </c>
      <c r="K53" s="17">
        <v>3.5</v>
      </c>
      <c r="L53" s="20">
        <f t="shared" si="12"/>
        <v>216.25</v>
      </c>
      <c r="M53" s="156"/>
      <c r="O53" s="109"/>
      <c r="P53" s="107"/>
      <c r="Q53" s="16">
        <v>2</v>
      </c>
      <c r="R53" s="60">
        <v>17</v>
      </c>
      <c r="S53" s="60"/>
      <c r="T53" s="60">
        <v>17</v>
      </c>
      <c r="U53" s="60"/>
      <c r="V53" s="116">
        <v>3</v>
      </c>
      <c r="W53" s="117"/>
      <c r="X53" s="103">
        <f>R53*T53</f>
        <v>289</v>
      </c>
      <c r="Y53" s="104"/>
      <c r="Z53" s="110"/>
    </row>
    <row r="54" spans="2:26" ht="15" customHeight="1" thickBot="1" x14ac:dyDescent="0.35">
      <c r="B54" s="131"/>
      <c r="C54" s="121"/>
      <c r="D54" s="124"/>
      <c r="E54" s="124"/>
      <c r="F54" s="124"/>
      <c r="G54" s="127"/>
      <c r="H54" s="158" t="s">
        <v>45</v>
      </c>
      <c r="I54" s="158"/>
      <c r="J54" s="158"/>
      <c r="K54" s="158"/>
      <c r="L54" s="25">
        <f>SUM(L51:L53)</f>
        <v>648.75</v>
      </c>
      <c r="M54" s="157"/>
      <c r="O54" s="109"/>
      <c r="P54" s="108"/>
      <c r="Q54" s="105" t="s">
        <v>34</v>
      </c>
      <c r="R54" s="105"/>
      <c r="S54" s="105"/>
      <c r="T54" s="105"/>
      <c r="U54" s="105"/>
      <c r="V54" s="105"/>
      <c r="W54" s="105"/>
      <c r="X54" s="62">
        <f>SUM(X52:Y53)</f>
        <v>867</v>
      </c>
      <c r="Y54" s="63"/>
      <c r="Z54" s="110"/>
    </row>
    <row r="55" spans="2:26" x14ac:dyDescent="0.3">
      <c r="B55" s="182" t="s">
        <v>6</v>
      </c>
      <c r="C55" s="151" t="s">
        <v>26</v>
      </c>
      <c r="D55" s="122">
        <v>29.45</v>
      </c>
      <c r="E55" s="122">
        <v>25</v>
      </c>
      <c r="F55" s="122">
        <v>12</v>
      </c>
      <c r="G55" s="125">
        <f>D55*E55</f>
        <v>736.25</v>
      </c>
      <c r="H55" s="43">
        <v>1</v>
      </c>
      <c r="I55" s="44">
        <v>8.65</v>
      </c>
      <c r="J55" s="44">
        <v>25</v>
      </c>
      <c r="K55" s="45">
        <v>3.5</v>
      </c>
      <c r="L55" s="46">
        <f>I55*J55</f>
        <v>216.25</v>
      </c>
      <c r="M55" s="155">
        <f>G55+L58</f>
        <v>1385</v>
      </c>
      <c r="T55" s="3"/>
      <c r="V55" s="3"/>
      <c r="W55" s="6"/>
    </row>
    <row r="56" spans="2:26" ht="21.6" thickBot="1" x14ac:dyDescent="0.35">
      <c r="B56" s="130"/>
      <c r="C56" s="120"/>
      <c r="D56" s="123"/>
      <c r="E56" s="123"/>
      <c r="F56" s="123"/>
      <c r="G56" s="126"/>
      <c r="H56" s="16">
        <v>2</v>
      </c>
      <c r="I56" s="7">
        <v>8.65</v>
      </c>
      <c r="J56" s="7">
        <v>25</v>
      </c>
      <c r="K56" s="17">
        <v>3.5</v>
      </c>
      <c r="L56" s="20">
        <f t="shared" ref="L56:L57" si="13">I56*J56</f>
        <v>216.25</v>
      </c>
      <c r="M56" s="156"/>
      <c r="O56" s="118" t="s">
        <v>80</v>
      </c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spans="2:26" ht="18.600000000000001" thickBot="1" x14ac:dyDescent="0.35">
      <c r="B57" s="130"/>
      <c r="C57" s="120"/>
      <c r="D57" s="123"/>
      <c r="E57" s="123"/>
      <c r="F57" s="123"/>
      <c r="G57" s="126"/>
      <c r="H57" s="16">
        <v>3</v>
      </c>
      <c r="I57" s="7">
        <v>8.65</v>
      </c>
      <c r="J57" s="7">
        <v>25</v>
      </c>
      <c r="K57" s="17">
        <v>3.5</v>
      </c>
      <c r="L57" s="20">
        <f t="shared" si="13"/>
        <v>216.25</v>
      </c>
      <c r="M57" s="156"/>
      <c r="O57" s="111" t="s">
        <v>79</v>
      </c>
      <c r="P57" s="112"/>
      <c r="Q57" s="112"/>
      <c r="R57" s="112"/>
      <c r="S57" s="112"/>
      <c r="T57" s="112"/>
      <c r="U57" s="112"/>
      <c r="V57" s="112"/>
      <c r="W57" s="112"/>
      <c r="X57" s="112"/>
      <c r="Y57" s="113"/>
      <c r="Z57" s="39">
        <f>M80+Z28+Z44+Z49</f>
        <v>54212.662499999999</v>
      </c>
    </row>
    <row r="58" spans="2:26" ht="15" thickBot="1" x14ac:dyDescent="0.35">
      <c r="B58" s="130"/>
      <c r="C58" s="121"/>
      <c r="D58" s="124"/>
      <c r="E58" s="124"/>
      <c r="F58" s="124"/>
      <c r="G58" s="127"/>
      <c r="H58" s="158" t="s">
        <v>45</v>
      </c>
      <c r="I58" s="158"/>
      <c r="J58" s="158"/>
      <c r="K58" s="158"/>
      <c r="L58" s="25">
        <f>SUM(L55:L57)</f>
        <v>648.75</v>
      </c>
      <c r="M58" s="157"/>
      <c r="T58" s="3"/>
      <c r="V58" s="3"/>
      <c r="W58" s="6"/>
    </row>
    <row r="59" spans="2:26" ht="18" x14ac:dyDescent="0.3">
      <c r="B59" s="130"/>
      <c r="C59" s="151" t="s">
        <v>27</v>
      </c>
      <c r="D59" s="122">
        <v>29.45</v>
      </c>
      <c r="E59" s="122">
        <v>25</v>
      </c>
      <c r="F59" s="122">
        <v>12</v>
      </c>
      <c r="G59" s="125">
        <f>D59*E59</f>
        <v>736.25</v>
      </c>
      <c r="H59" s="43">
        <v>1</v>
      </c>
      <c r="I59" s="44">
        <v>8.6999999999999993</v>
      </c>
      <c r="J59" s="44">
        <v>25</v>
      </c>
      <c r="K59" s="45">
        <v>3.5</v>
      </c>
      <c r="L59" s="46">
        <f>I59*J59</f>
        <v>217.49999999999997</v>
      </c>
      <c r="M59" s="155">
        <f>G59+L62</f>
        <v>1388.75</v>
      </c>
      <c r="O59" s="93" t="s">
        <v>83</v>
      </c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</row>
    <row r="60" spans="2:26" ht="31.8" thickBot="1" x14ac:dyDescent="0.35">
      <c r="B60" s="130"/>
      <c r="C60" s="120"/>
      <c r="D60" s="123"/>
      <c r="E60" s="123"/>
      <c r="F60" s="123"/>
      <c r="G60" s="126"/>
      <c r="H60" s="16">
        <v>2</v>
      </c>
      <c r="I60" s="7">
        <v>8.6999999999999993</v>
      </c>
      <c r="J60" s="7">
        <v>25</v>
      </c>
      <c r="K60" s="17">
        <v>3.5</v>
      </c>
      <c r="L60" s="20">
        <f t="shared" ref="L60:L61" si="14">I60*J60</f>
        <v>217.49999999999997</v>
      </c>
      <c r="M60" s="156"/>
      <c r="O60" s="288" t="s">
        <v>35</v>
      </c>
      <c r="P60" s="289"/>
      <c r="Q60" s="288" t="s">
        <v>36</v>
      </c>
      <c r="R60" s="290"/>
      <c r="S60" s="289"/>
      <c r="T60" s="288" t="s">
        <v>37</v>
      </c>
      <c r="U60" s="290"/>
      <c r="V60" s="290"/>
      <c r="W60" s="289"/>
      <c r="X60" s="70" t="s">
        <v>10</v>
      </c>
      <c r="Y60" s="70"/>
      <c r="Z60" s="58" t="s">
        <v>38</v>
      </c>
    </row>
    <row r="61" spans="2:26" ht="14.4" customHeight="1" x14ac:dyDescent="0.3">
      <c r="B61" s="130"/>
      <c r="C61" s="120"/>
      <c r="D61" s="123"/>
      <c r="E61" s="123"/>
      <c r="F61" s="123"/>
      <c r="G61" s="126"/>
      <c r="H61" s="16">
        <v>3</v>
      </c>
      <c r="I61" s="7">
        <v>8.6999999999999993</v>
      </c>
      <c r="J61" s="7">
        <v>25</v>
      </c>
      <c r="K61" s="17">
        <v>3.5</v>
      </c>
      <c r="L61" s="20">
        <f t="shared" si="14"/>
        <v>217.49999999999997</v>
      </c>
      <c r="M61" s="156"/>
      <c r="O61" s="106" t="s">
        <v>39</v>
      </c>
      <c r="P61" s="169"/>
      <c r="Q61" s="71">
        <v>170</v>
      </c>
      <c r="R61" s="71"/>
      <c r="S61" s="71"/>
      <c r="T61" s="292">
        <v>159</v>
      </c>
      <c r="U61" s="292"/>
      <c r="V61" s="292"/>
      <c r="W61" s="292"/>
      <c r="X61" s="293">
        <v>27000</v>
      </c>
      <c r="Y61" s="293"/>
      <c r="Z61" s="294">
        <f>X61+X62+X63</f>
        <v>44350</v>
      </c>
    </row>
    <row r="62" spans="2:26" ht="15" customHeight="1" thickBot="1" x14ac:dyDescent="0.35">
      <c r="B62" s="130"/>
      <c r="C62" s="121"/>
      <c r="D62" s="124"/>
      <c r="E62" s="124"/>
      <c r="F62" s="124"/>
      <c r="G62" s="127"/>
      <c r="H62" s="158" t="s">
        <v>45</v>
      </c>
      <c r="I62" s="158"/>
      <c r="J62" s="158"/>
      <c r="K62" s="158"/>
      <c r="L62" s="25">
        <f>SUM(L59:L61)</f>
        <v>652.49999999999989</v>
      </c>
      <c r="M62" s="157"/>
      <c r="O62" s="107" t="s">
        <v>40</v>
      </c>
      <c r="P62" s="152"/>
      <c r="Q62" s="60">
        <v>141</v>
      </c>
      <c r="R62" s="60"/>
      <c r="S62" s="60"/>
      <c r="T62" s="61">
        <v>84.4</v>
      </c>
      <c r="U62" s="61"/>
      <c r="V62" s="61"/>
      <c r="W62" s="61"/>
      <c r="X62" s="291">
        <v>11900</v>
      </c>
      <c r="Y62" s="291"/>
      <c r="Z62" s="295"/>
    </row>
    <row r="63" spans="2:26" ht="14.4" customHeight="1" thickBot="1" x14ac:dyDescent="0.35">
      <c r="B63" s="130"/>
      <c r="C63" s="151" t="s">
        <v>28</v>
      </c>
      <c r="D63" s="122">
        <v>48.95</v>
      </c>
      <c r="E63" s="122">
        <v>25</v>
      </c>
      <c r="F63" s="122">
        <v>12</v>
      </c>
      <c r="G63" s="125">
        <f>D63*E63</f>
        <v>1223.75</v>
      </c>
      <c r="H63" s="43">
        <v>1</v>
      </c>
      <c r="I63" s="44">
        <v>8.6999999999999993</v>
      </c>
      <c r="J63" s="44">
        <v>25</v>
      </c>
      <c r="K63" s="45">
        <v>3.5</v>
      </c>
      <c r="L63" s="46">
        <f>I63*J63</f>
        <v>217.49999999999997</v>
      </c>
      <c r="M63" s="155">
        <f>G63+L66</f>
        <v>1876.25</v>
      </c>
      <c r="O63" s="108" t="s">
        <v>41</v>
      </c>
      <c r="P63" s="296"/>
      <c r="Q63" s="99">
        <v>32.799999999999997</v>
      </c>
      <c r="R63" s="99"/>
      <c r="S63" s="99"/>
      <c r="T63" s="297">
        <v>166</v>
      </c>
      <c r="U63" s="297"/>
      <c r="V63" s="297"/>
      <c r="W63" s="297"/>
      <c r="X63" s="298">
        <v>5450</v>
      </c>
      <c r="Y63" s="298"/>
      <c r="Z63" s="299"/>
    </row>
    <row r="64" spans="2:26" x14ac:dyDescent="0.3">
      <c r="B64" s="130"/>
      <c r="C64" s="120"/>
      <c r="D64" s="123"/>
      <c r="E64" s="123"/>
      <c r="F64" s="123"/>
      <c r="G64" s="126"/>
      <c r="H64" s="16">
        <v>2</v>
      </c>
      <c r="I64" s="7">
        <v>8.6999999999999993</v>
      </c>
      <c r="J64" s="7">
        <v>25</v>
      </c>
      <c r="K64" s="17">
        <v>3.5</v>
      </c>
      <c r="L64" s="20">
        <f t="shared" ref="L64:L65" si="15">I64*J64</f>
        <v>217.49999999999997</v>
      </c>
      <c r="M64" s="156"/>
    </row>
    <row r="65" spans="2:29" x14ac:dyDescent="0.3">
      <c r="B65" s="130"/>
      <c r="C65" s="120"/>
      <c r="D65" s="123"/>
      <c r="E65" s="123"/>
      <c r="F65" s="123"/>
      <c r="G65" s="126"/>
      <c r="H65" s="16">
        <v>3</v>
      </c>
      <c r="I65" s="7">
        <v>8.6999999999999993</v>
      </c>
      <c r="J65" s="7">
        <v>25</v>
      </c>
      <c r="K65" s="17">
        <v>3.5</v>
      </c>
      <c r="L65" s="20">
        <f t="shared" si="15"/>
        <v>217.49999999999997</v>
      </c>
      <c r="M65" s="156"/>
    </row>
    <row r="66" spans="2:29" ht="15" thickBot="1" x14ac:dyDescent="0.35">
      <c r="B66" s="131"/>
      <c r="C66" s="121"/>
      <c r="D66" s="124"/>
      <c r="E66" s="124"/>
      <c r="F66" s="124"/>
      <c r="G66" s="127"/>
      <c r="H66" s="158" t="s">
        <v>45</v>
      </c>
      <c r="I66" s="158"/>
      <c r="J66" s="158"/>
      <c r="K66" s="158"/>
      <c r="L66" s="25">
        <f>SUM(L63:L65)</f>
        <v>652.49999999999989</v>
      </c>
      <c r="M66" s="157"/>
    </row>
    <row r="67" spans="2:29" ht="21" customHeight="1" x14ac:dyDescent="0.3">
      <c r="B67" s="182" t="s">
        <v>7</v>
      </c>
      <c r="C67" s="249" t="s">
        <v>56</v>
      </c>
      <c r="D67" s="134">
        <v>30.25</v>
      </c>
      <c r="E67" s="122">
        <v>25</v>
      </c>
      <c r="F67" s="122">
        <v>12</v>
      </c>
      <c r="G67" s="125">
        <f>D67*E67</f>
        <v>756.25</v>
      </c>
      <c r="H67" s="54">
        <v>1</v>
      </c>
      <c r="I67" s="44">
        <v>9</v>
      </c>
      <c r="J67" s="44">
        <v>25.3</v>
      </c>
      <c r="K67" s="57">
        <v>3.5</v>
      </c>
      <c r="L67" s="46">
        <f>I67*J67</f>
        <v>227.70000000000002</v>
      </c>
      <c r="M67" s="155">
        <f>G67+L70</f>
        <v>1439.35</v>
      </c>
      <c r="O67" s="213" t="s">
        <v>85</v>
      </c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2:29" ht="21" customHeight="1" thickBot="1" x14ac:dyDescent="0.35">
      <c r="B68" s="130"/>
      <c r="C68" s="250"/>
      <c r="D68" s="135"/>
      <c r="E68" s="123"/>
      <c r="F68" s="123"/>
      <c r="G68" s="126"/>
      <c r="H68" s="55">
        <v>2</v>
      </c>
      <c r="I68" s="7">
        <v>9</v>
      </c>
      <c r="J68" s="7">
        <v>25.3</v>
      </c>
      <c r="K68" s="56">
        <v>3.5</v>
      </c>
      <c r="L68" s="20">
        <f t="shared" ref="L68:L69" si="16">I68*J68</f>
        <v>227.70000000000002</v>
      </c>
      <c r="M68" s="156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</row>
    <row r="69" spans="2:29" ht="14.4" customHeight="1" x14ac:dyDescent="0.3">
      <c r="B69" s="130"/>
      <c r="C69" s="250"/>
      <c r="D69" s="135"/>
      <c r="E69" s="123"/>
      <c r="F69" s="123"/>
      <c r="G69" s="126"/>
      <c r="H69" s="55">
        <v>3</v>
      </c>
      <c r="I69" s="7">
        <v>9</v>
      </c>
      <c r="J69" s="7">
        <v>25.3</v>
      </c>
      <c r="K69" s="56">
        <v>3.5</v>
      </c>
      <c r="L69" s="20">
        <f t="shared" si="16"/>
        <v>227.70000000000002</v>
      </c>
      <c r="M69" s="156"/>
      <c r="O69" s="229" t="s">
        <v>87</v>
      </c>
      <c r="P69" s="230"/>
      <c r="Q69" s="230"/>
      <c r="R69" s="230"/>
      <c r="S69" s="231"/>
      <c r="T69" s="237">
        <f>G80</f>
        <v>23351.712500000001</v>
      </c>
      <c r="U69" s="243" t="s">
        <v>86</v>
      </c>
      <c r="V69" s="244"/>
      <c r="W69" s="244"/>
      <c r="X69" s="245"/>
      <c r="Y69" s="241">
        <f>L80</f>
        <v>15082.95</v>
      </c>
      <c r="Z69" s="235">
        <f>M80</f>
        <v>38434.662499999999</v>
      </c>
    </row>
    <row r="70" spans="2:29" ht="15" customHeight="1" thickBot="1" x14ac:dyDescent="0.35">
      <c r="B70" s="130"/>
      <c r="C70" s="251"/>
      <c r="D70" s="252"/>
      <c r="E70" s="124"/>
      <c r="F70" s="124"/>
      <c r="G70" s="127"/>
      <c r="H70" s="158" t="s">
        <v>45</v>
      </c>
      <c r="I70" s="158"/>
      <c r="J70" s="158"/>
      <c r="K70" s="158"/>
      <c r="L70" s="25">
        <f>SUM(L67:L69)</f>
        <v>683.1</v>
      </c>
      <c r="M70" s="157"/>
      <c r="O70" s="232"/>
      <c r="P70" s="233"/>
      <c r="Q70" s="233"/>
      <c r="R70" s="233"/>
      <c r="S70" s="234"/>
      <c r="T70" s="238"/>
      <c r="U70" s="246"/>
      <c r="V70" s="247"/>
      <c r="W70" s="247"/>
      <c r="X70" s="248"/>
      <c r="Y70" s="242"/>
      <c r="Z70" s="236"/>
    </row>
    <row r="71" spans="2:29" ht="21" customHeight="1" x14ac:dyDescent="0.3">
      <c r="B71" s="130"/>
      <c r="C71" s="119" t="s">
        <v>57</v>
      </c>
      <c r="D71" s="159">
        <v>39.25</v>
      </c>
      <c r="E71" s="159">
        <v>48.05</v>
      </c>
      <c r="F71" s="122">
        <v>12</v>
      </c>
      <c r="G71" s="125">
        <f>D71*E71</f>
        <v>1885.9624999999999</v>
      </c>
      <c r="H71" s="43">
        <v>1</v>
      </c>
      <c r="I71" s="44">
        <v>39.25</v>
      </c>
      <c r="J71" s="44">
        <v>9</v>
      </c>
      <c r="K71" s="45">
        <v>3.5</v>
      </c>
      <c r="L71" s="46">
        <f>I71*J71</f>
        <v>353.25</v>
      </c>
      <c r="M71" s="155">
        <f>G71+L74</f>
        <v>2945.7124999999996</v>
      </c>
      <c r="O71" s="229" t="s">
        <v>88</v>
      </c>
      <c r="P71" s="230"/>
      <c r="Q71" s="230"/>
      <c r="R71" s="230"/>
      <c r="S71" s="231"/>
      <c r="T71" s="237">
        <f>T28</f>
        <v>7921</v>
      </c>
      <c r="U71" s="239" t="s">
        <v>46</v>
      </c>
      <c r="V71" s="239"/>
      <c r="W71" s="239"/>
      <c r="X71" s="239"/>
      <c r="Y71" s="241">
        <f>Y28</f>
        <v>918</v>
      </c>
      <c r="Z71" s="235">
        <f>Z28</f>
        <v>8839</v>
      </c>
    </row>
    <row r="72" spans="2:29" ht="14.4" customHeight="1" thickBot="1" x14ac:dyDescent="0.35">
      <c r="B72" s="130"/>
      <c r="C72" s="162"/>
      <c r="D72" s="160"/>
      <c r="E72" s="160"/>
      <c r="F72" s="123"/>
      <c r="G72" s="126"/>
      <c r="H72" s="16">
        <v>2</v>
      </c>
      <c r="I72" s="7">
        <v>39.25</v>
      </c>
      <c r="J72" s="7">
        <v>9</v>
      </c>
      <c r="K72" s="17">
        <v>3.5</v>
      </c>
      <c r="L72" s="20">
        <f t="shared" ref="L72:L73" si="17">I72*J72</f>
        <v>353.25</v>
      </c>
      <c r="M72" s="156"/>
      <c r="O72" s="232"/>
      <c r="P72" s="233"/>
      <c r="Q72" s="233"/>
      <c r="R72" s="233"/>
      <c r="S72" s="234"/>
      <c r="T72" s="238"/>
      <c r="U72" s="240"/>
      <c r="V72" s="240"/>
      <c r="W72" s="240"/>
      <c r="X72" s="240"/>
      <c r="Y72" s="242"/>
      <c r="Z72" s="236"/>
    </row>
    <row r="73" spans="2:29" ht="18.600000000000001" customHeight="1" x14ac:dyDescent="0.3">
      <c r="B73" s="130"/>
      <c r="C73" s="162"/>
      <c r="D73" s="160"/>
      <c r="E73" s="160"/>
      <c r="F73" s="123"/>
      <c r="G73" s="126"/>
      <c r="H73" s="16">
        <v>3</v>
      </c>
      <c r="I73" s="7">
        <v>39.25</v>
      </c>
      <c r="J73" s="7">
        <v>9</v>
      </c>
      <c r="K73" s="17">
        <v>3.5</v>
      </c>
      <c r="L73" s="20">
        <f t="shared" si="17"/>
        <v>353.25</v>
      </c>
      <c r="M73" s="156"/>
      <c r="O73" s="229" t="s">
        <v>89</v>
      </c>
      <c r="P73" s="230"/>
      <c r="Q73" s="230"/>
      <c r="R73" s="230"/>
      <c r="S73" s="231"/>
      <c r="T73" s="215"/>
      <c r="U73" s="216"/>
      <c r="V73" s="216"/>
      <c r="W73" s="216"/>
      <c r="X73" s="216"/>
      <c r="Y73" s="217"/>
      <c r="Z73" s="235">
        <f>Z44</f>
        <v>4392</v>
      </c>
    </row>
    <row r="74" spans="2:29" ht="15" customHeight="1" thickBot="1" x14ac:dyDescent="0.35">
      <c r="B74" s="130"/>
      <c r="C74" s="163"/>
      <c r="D74" s="161"/>
      <c r="E74" s="161"/>
      <c r="F74" s="124"/>
      <c r="G74" s="127"/>
      <c r="H74" s="158" t="s">
        <v>45</v>
      </c>
      <c r="I74" s="158"/>
      <c r="J74" s="158"/>
      <c r="K74" s="158"/>
      <c r="L74" s="25">
        <f>SUM(L71:L73)</f>
        <v>1059.75</v>
      </c>
      <c r="M74" s="157"/>
      <c r="O74" s="232"/>
      <c r="P74" s="233"/>
      <c r="Q74" s="233"/>
      <c r="R74" s="233"/>
      <c r="S74" s="234"/>
      <c r="T74" s="218"/>
      <c r="U74" s="219"/>
      <c r="V74" s="219"/>
      <c r="W74" s="219"/>
      <c r="X74" s="219"/>
      <c r="Y74" s="220"/>
      <c r="Z74" s="236"/>
    </row>
    <row r="75" spans="2:29" ht="14.4" customHeight="1" x14ac:dyDescent="0.3">
      <c r="B75" s="130"/>
      <c r="C75" s="151" t="s">
        <v>58</v>
      </c>
      <c r="D75" s="159">
        <v>30.25</v>
      </c>
      <c r="E75" s="159">
        <v>25</v>
      </c>
      <c r="F75" s="122">
        <v>12</v>
      </c>
      <c r="G75" s="125">
        <f>D75*E75</f>
        <v>756.25</v>
      </c>
      <c r="H75" s="43">
        <v>1</v>
      </c>
      <c r="I75" s="44">
        <v>9</v>
      </c>
      <c r="J75" s="44">
        <v>25.3</v>
      </c>
      <c r="K75" s="45">
        <v>3.5</v>
      </c>
      <c r="L75" s="46">
        <f>I75*J75</f>
        <v>227.70000000000002</v>
      </c>
      <c r="M75" s="155">
        <f>G75+L78</f>
        <v>1439.35</v>
      </c>
      <c r="O75" s="229" t="s">
        <v>90</v>
      </c>
      <c r="P75" s="230"/>
      <c r="Q75" s="230"/>
      <c r="R75" s="230"/>
      <c r="S75" s="231"/>
      <c r="T75" s="215"/>
      <c r="U75" s="216"/>
      <c r="V75" s="216"/>
      <c r="W75" s="216"/>
      <c r="X75" s="216"/>
      <c r="Y75" s="217"/>
      <c r="Z75" s="235">
        <f>Z49</f>
        <v>2547</v>
      </c>
    </row>
    <row r="76" spans="2:29" ht="14.4" customHeight="1" thickBot="1" x14ac:dyDescent="0.35">
      <c r="B76" s="130"/>
      <c r="C76" s="120"/>
      <c r="D76" s="160"/>
      <c r="E76" s="160"/>
      <c r="F76" s="123"/>
      <c r="G76" s="126"/>
      <c r="H76" s="16">
        <v>2</v>
      </c>
      <c r="I76" s="7">
        <v>9</v>
      </c>
      <c r="J76" s="7">
        <v>25.3</v>
      </c>
      <c r="K76" s="17">
        <v>3.5</v>
      </c>
      <c r="L76" s="20">
        <f t="shared" ref="L76:L77" si="18">I76*J76</f>
        <v>227.70000000000002</v>
      </c>
      <c r="M76" s="156"/>
      <c r="O76" s="232"/>
      <c r="P76" s="233"/>
      <c r="Q76" s="233"/>
      <c r="R76" s="233"/>
      <c r="S76" s="234"/>
      <c r="T76" s="218"/>
      <c r="U76" s="219"/>
      <c r="V76" s="219"/>
      <c r="W76" s="219"/>
      <c r="X76" s="219"/>
      <c r="Y76" s="220"/>
      <c r="Z76" s="236"/>
    </row>
    <row r="77" spans="2:29" x14ac:dyDescent="0.3">
      <c r="B77" s="130"/>
      <c r="C77" s="120"/>
      <c r="D77" s="160"/>
      <c r="E77" s="160"/>
      <c r="F77" s="123"/>
      <c r="G77" s="126"/>
      <c r="H77" s="16">
        <v>3</v>
      </c>
      <c r="I77" s="7">
        <v>9</v>
      </c>
      <c r="J77" s="7">
        <v>25.3</v>
      </c>
      <c r="K77" s="17">
        <v>3.5</v>
      </c>
      <c r="L77" s="20">
        <f t="shared" si="18"/>
        <v>227.70000000000002</v>
      </c>
      <c r="M77" s="156"/>
      <c r="O77" s="223" t="s">
        <v>91</v>
      </c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1">
        <f>SUM(Z69:Z76)</f>
        <v>54212.662499999999</v>
      </c>
    </row>
    <row r="78" spans="2:29" ht="15" thickBot="1" x14ac:dyDescent="0.35">
      <c r="B78" s="131"/>
      <c r="C78" s="121"/>
      <c r="D78" s="161"/>
      <c r="E78" s="161"/>
      <c r="F78" s="124"/>
      <c r="G78" s="127"/>
      <c r="H78" s="158" t="s">
        <v>45</v>
      </c>
      <c r="I78" s="158"/>
      <c r="J78" s="158"/>
      <c r="K78" s="158"/>
      <c r="L78" s="25">
        <f>SUM(L75:L77)</f>
        <v>683.1</v>
      </c>
      <c r="M78" s="157"/>
      <c r="O78" s="225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2"/>
    </row>
    <row r="79" spans="2:29" ht="4.2" customHeight="1" thickBot="1" x14ac:dyDescent="0.35">
      <c r="G79" s="24"/>
      <c r="I79" s="3"/>
      <c r="J79" s="6"/>
      <c r="L79" s="23"/>
      <c r="M79" s="21"/>
    </row>
    <row r="80" spans="2:29" ht="39.6" customHeight="1" thickBot="1" x14ac:dyDescent="0.35">
      <c r="B80" s="210" t="s">
        <v>76</v>
      </c>
      <c r="C80" s="211"/>
      <c r="D80" s="211"/>
      <c r="E80" s="211"/>
      <c r="F80" s="211"/>
      <c r="G80" s="255">
        <f>SUM(G7:G79)</f>
        <v>23351.712500000001</v>
      </c>
      <c r="H80" s="212" t="s">
        <v>82</v>
      </c>
      <c r="I80" s="211"/>
      <c r="J80" s="211"/>
      <c r="K80" s="211"/>
      <c r="L80" s="257">
        <f>L78+L74+L70+L66+L62+L58+L54+L50+L46+L42+L38+L34+L30+L26+L22+L18+L14+L10</f>
        <v>15082.95</v>
      </c>
      <c r="M80" s="256">
        <f>SUM(M7:M79)</f>
        <v>38434.662499999999</v>
      </c>
      <c r="O80" s="227" t="s">
        <v>92</v>
      </c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52">
        <f>Z61</f>
        <v>44350</v>
      </c>
      <c r="AC80" s="53">
        <f>G80+T28+T44+X54</f>
        <v>36531.712500000001</v>
      </c>
    </row>
    <row r="81" spans="26:26" ht="15" customHeight="1" x14ac:dyDescent="0.3">
      <c r="Z81" s="51"/>
    </row>
  </sheetData>
  <mergeCells count="357">
    <mergeCell ref="O67:Z68"/>
    <mergeCell ref="T73:Y74"/>
    <mergeCell ref="T75:Y76"/>
    <mergeCell ref="Z77:Z78"/>
    <mergeCell ref="O77:Y78"/>
    <mergeCell ref="O80:Y80"/>
    <mergeCell ref="O73:S74"/>
    <mergeCell ref="Z73:Z74"/>
    <mergeCell ref="O75:S76"/>
    <mergeCell ref="Z75:Z76"/>
    <mergeCell ref="O71:S72"/>
    <mergeCell ref="T71:T72"/>
    <mergeCell ref="U71:X72"/>
    <mergeCell ref="Y71:Y72"/>
    <mergeCell ref="Z71:Z72"/>
    <mergeCell ref="O69:S70"/>
    <mergeCell ref="T69:T70"/>
    <mergeCell ref="U69:X70"/>
    <mergeCell ref="Y69:Y70"/>
    <mergeCell ref="Z69:Z70"/>
    <mergeCell ref="B7:B14"/>
    <mergeCell ref="C7:C10"/>
    <mergeCell ref="D7:D10"/>
    <mergeCell ref="E7:E10"/>
    <mergeCell ref="F7:F10"/>
    <mergeCell ref="G7:G10"/>
    <mergeCell ref="B4:M4"/>
    <mergeCell ref="B5:B6"/>
    <mergeCell ref="C5:C6"/>
    <mergeCell ref="D5:G5"/>
    <mergeCell ref="H5:L5"/>
    <mergeCell ref="M5:M6"/>
    <mergeCell ref="M7:M10"/>
    <mergeCell ref="H10:K10"/>
    <mergeCell ref="C11:C14"/>
    <mergeCell ref="D11:D14"/>
    <mergeCell ref="E11:E14"/>
    <mergeCell ref="F11:F14"/>
    <mergeCell ref="G11:G14"/>
    <mergeCell ref="M11:M14"/>
    <mergeCell ref="H14:K14"/>
    <mergeCell ref="M15:M18"/>
    <mergeCell ref="H18:K18"/>
    <mergeCell ref="B19:B30"/>
    <mergeCell ref="C19:C22"/>
    <mergeCell ref="D19:D22"/>
    <mergeCell ref="E19:E22"/>
    <mergeCell ref="F19:F22"/>
    <mergeCell ref="G19:G22"/>
    <mergeCell ref="M19:M22"/>
    <mergeCell ref="H22:K22"/>
    <mergeCell ref="B15:B18"/>
    <mergeCell ref="C15:C18"/>
    <mergeCell ref="D15:D18"/>
    <mergeCell ref="E15:E18"/>
    <mergeCell ref="F15:F18"/>
    <mergeCell ref="G15:G18"/>
    <mergeCell ref="C27:C30"/>
    <mergeCell ref="D27:D30"/>
    <mergeCell ref="E27:E30"/>
    <mergeCell ref="F27:F30"/>
    <mergeCell ref="G27:G30"/>
    <mergeCell ref="M27:M30"/>
    <mergeCell ref="H30:K30"/>
    <mergeCell ref="C23:C26"/>
    <mergeCell ref="D23:D26"/>
    <mergeCell ref="E23:E26"/>
    <mergeCell ref="F23:F26"/>
    <mergeCell ref="G23:G26"/>
    <mergeCell ref="M23:M26"/>
    <mergeCell ref="H26:K26"/>
    <mergeCell ref="B43:B54"/>
    <mergeCell ref="C43:C46"/>
    <mergeCell ref="D43:D46"/>
    <mergeCell ref="E43:E46"/>
    <mergeCell ref="F43:F46"/>
    <mergeCell ref="G43:G46"/>
    <mergeCell ref="M43:M46"/>
    <mergeCell ref="M31:M34"/>
    <mergeCell ref="H34:K34"/>
    <mergeCell ref="C35:C38"/>
    <mergeCell ref="D35:D38"/>
    <mergeCell ref="E35:E38"/>
    <mergeCell ref="F35:F38"/>
    <mergeCell ref="G35:G38"/>
    <mergeCell ref="M35:M38"/>
    <mergeCell ref="H38:K38"/>
    <mergeCell ref="B31:B42"/>
    <mergeCell ref="C31:C34"/>
    <mergeCell ref="D31:D34"/>
    <mergeCell ref="E31:E34"/>
    <mergeCell ref="F31:F34"/>
    <mergeCell ref="G31:G34"/>
    <mergeCell ref="C39:C42"/>
    <mergeCell ref="D39:D42"/>
    <mergeCell ref="H46:K46"/>
    <mergeCell ref="C47:C50"/>
    <mergeCell ref="D47:D50"/>
    <mergeCell ref="E47:E50"/>
    <mergeCell ref="F47:F50"/>
    <mergeCell ref="G47:G50"/>
    <mergeCell ref="G39:G42"/>
    <mergeCell ref="H62:K62"/>
    <mergeCell ref="C55:C58"/>
    <mergeCell ref="D55:D58"/>
    <mergeCell ref="E55:E58"/>
    <mergeCell ref="F55:F58"/>
    <mergeCell ref="G55:G58"/>
    <mergeCell ref="M39:M42"/>
    <mergeCell ref="H42:K42"/>
    <mergeCell ref="E39:E42"/>
    <mergeCell ref="F39:F42"/>
    <mergeCell ref="M47:M50"/>
    <mergeCell ref="H50:K50"/>
    <mergeCell ref="C51:C54"/>
    <mergeCell ref="D51:D54"/>
    <mergeCell ref="E51:E54"/>
    <mergeCell ref="F51:F54"/>
    <mergeCell ref="G51:G54"/>
    <mergeCell ref="M51:M54"/>
    <mergeCell ref="H54:K54"/>
    <mergeCell ref="G71:G74"/>
    <mergeCell ref="G63:G66"/>
    <mergeCell ref="M63:M66"/>
    <mergeCell ref="H66:K66"/>
    <mergeCell ref="B67:B78"/>
    <mergeCell ref="C67:C70"/>
    <mergeCell ref="D67:D70"/>
    <mergeCell ref="E67:E70"/>
    <mergeCell ref="F67:F70"/>
    <mergeCell ref="G67:G70"/>
    <mergeCell ref="M67:M70"/>
    <mergeCell ref="B55:B66"/>
    <mergeCell ref="C63:C66"/>
    <mergeCell ref="D63:D66"/>
    <mergeCell ref="E63:E66"/>
    <mergeCell ref="F63:F66"/>
    <mergeCell ref="M55:M58"/>
    <mergeCell ref="H58:K58"/>
    <mergeCell ref="C59:C62"/>
    <mergeCell ref="D59:D62"/>
    <mergeCell ref="E59:E62"/>
    <mergeCell ref="F59:F62"/>
    <mergeCell ref="G59:G62"/>
    <mergeCell ref="M59:M62"/>
    <mergeCell ref="B80:F80"/>
    <mergeCell ref="H80:K80"/>
    <mergeCell ref="O4:Z4"/>
    <mergeCell ref="O5:O6"/>
    <mergeCell ref="P5:P6"/>
    <mergeCell ref="Q5:T5"/>
    <mergeCell ref="U5:Y5"/>
    <mergeCell ref="Z5:Z6"/>
    <mergeCell ref="O7:O26"/>
    <mergeCell ref="P7:P8"/>
    <mergeCell ref="M71:M74"/>
    <mergeCell ref="H74:K74"/>
    <mergeCell ref="C75:C78"/>
    <mergeCell ref="D75:D78"/>
    <mergeCell ref="E75:E78"/>
    <mergeCell ref="F75:F78"/>
    <mergeCell ref="G75:G78"/>
    <mergeCell ref="M75:M78"/>
    <mergeCell ref="H78:K78"/>
    <mergeCell ref="H70:K70"/>
    <mergeCell ref="C71:C74"/>
    <mergeCell ref="D71:D74"/>
    <mergeCell ref="E71:E74"/>
    <mergeCell ref="F71:F74"/>
    <mergeCell ref="P9:P10"/>
    <mergeCell ref="Q9:Q10"/>
    <mergeCell ref="R9:R10"/>
    <mergeCell ref="S9:S10"/>
    <mergeCell ref="T9:T10"/>
    <mergeCell ref="Z9:Z10"/>
    <mergeCell ref="U10:X10"/>
    <mergeCell ref="Q7:Q8"/>
    <mergeCell ref="R7:R8"/>
    <mergeCell ref="S7:S8"/>
    <mergeCell ref="T7:T8"/>
    <mergeCell ref="Z7:Z8"/>
    <mergeCell ref="U8:X8"/>
    <mergeCell ref="P13:P14"/>
    <mergeCell ref="Q13:Q14"/>
    <mergeCell ref="R13:R14"/>
    <mergeCell ref="S13:S14"/>
    <mergeCell ref="T13:T14"/>
    <mergeCell ref="Z13:Z14"/>
    <mergeCell ref="U14:X14"/>
    <mergeCell ref="P11:P12"/>
    <mergeCell ref="Q11:Q12"/>
    <mergeCell ref="R11:R12"/>
    <mergeCell ref="S11:S12"/>
    <mergeCell ref="T11:T12"/>
    <mergeCell ref="Z11:Z12"/>
    <mergeCell ref="U12:X12"/>
    <mergeCell ref="Z15:Z16"/>
    <mergeCell ref="P17:P18"/>
    <mergeCell ref="Q17:Q18"/>
    <mergeCell ref="R17:R18"/>
    <mergeCell ref="S17:S18"/>
    <mergeCell ref="T17:T18"/>
    <mergeCell ref="U17:Y18"/>
    <mergeCell ref="Z17:Z18"/>
    <mergeCell ref="P15:P16"/>
    <mergeCell ref="Q15:Q16"/>
    <mergeCell ref="R15:R16"/>
    <mergeCell ref="S15:S16"/>
    <mergeCell ref="T15:T16"/>
    <mergeCell ref="U15:Y16"/>
    <mergeCell ref="P21:P22"/>
    <mergeCell ref="Q21:Q22"/>
    <mergeCell ref="R21:R22"/>
    <mergeCell ref="S21:S22"/>
    <mergeCell ref="T21:T22"/>
    <mergeCell ref="Z21:Z22"/>
    <mergeCell ref="U22:X22"/>
    <mergeCell ref="P19:P20"/>
    <mergeCell ref="Q19:Q20"/>
    <mergeCell ref="R19:R20"/>
    <mergeCell ref="S19:S20"/>
    <mergeCell ref="T19:T20"/>
    <mergeCell ref="Z19:Z20"/>
    <mergeCell ref="U20:X20"/>
    <mergeCell ref="O28:S28"/>
    <mergeCell ref="U28:X28"/>
    <mergeCell ref="O30:Z30"/>
    <mergeCell ref="O31:O32"/>
    <mergeCell ref="P31:P32"/>
    <mergeCell ref="Q31:T31"/>
    <mergeCell ref="U31:Y31"/>
    <mergeCell ref="Z31:Z32"/>
    <mergeCell ref="Z23:Z24"/>
    <mergeCell ref="P25:P26"/>
    <mergeCell ref="Q25:Q26"/>
    <mergeCell ref="R25:R26"/>
    <mergeCell ref="S25:S26"/>
    <mergeCell ref="T25:T26"/>
    <mergeCell ref="U25:Y26"/>
    <mergeCell ref="Z25:Z26"/>
    <mergeCell ref="P23:P24"/>
    <mergeCell ref="Q23:Q24"/>
    <mergeCell ref="R23:R24"/>
    <mergeCell ref="S23:S24"/>
    <mergeCell ref="T23:T24"/>
    <mergeCell ref="U23:Y24"/>
    <mergeCell ref="T33:T34"/>
    <mergeCell ref="P35:P36"/>
    <mergeCell ref="Q35:Q36"/>
    <mergeCell ref="R35:R36"/>
    <mergeCell ref="S35:S36"/>
    <mergeCell ref="Z35:Z36"/>
    <mergeCell ref="P37:P38"/>
    <mergeCell ref="Q37:Q38"/>
    <mergeCell ref="R37:R38"/>
    <mergeCell ref="S37:S38"/>
    <mergeCell ref="T37:T38"/>
    <mergeCell ref="U37:U38"/>
    <mergeCell ref="V37:V38"/>
    <mergeCell ref="T35:T36"/>
    <mergeCell ref="U35:U36"/>
    <mergeCell ref="V35:V36"/>
    <mergeCell ref="W35:W36"/>
    <mergeCell ref="X35:X36"/>
    <mergeCell ref="Y35:Y36"/>
    <mergeCell ref="Y37:Y38"/>
    <mergeCell ref="U33:U34"/>
    <mergeCell ref="V33:V34"/>
    <mergeCell ref="W33:W34"/>
    <mergeCell ref="X33:X34"/>
    <mergeCell ref="Y33:Y34"/>
    <mergeCell ref="Z37:Z38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W37:W38"/>
    <mergeCell ref="X37:X38"/>
    <mergeCell ref="Z33:Z34"/>
    <mergeCell ref="P33:P34"/>
    <mergeCell ref="Q33:Q34"/>
    <mergeCell ref="Z47:Z48"/>
    <mergeCell ref="R48:S48"/>
    <mergeCell ref="T48:U48"/>
    <mergeCell ref="V48:W48"/>
    <mergeCell ref="X48:Y48"/>
    <mergeCell ref="W41:W42"/>
    <mergeCell ref="X41:X42"/>
    <mergeCell ref="Y41:Y42"/>
    <mergeCell ref="Z41:Z42"/>
    <mergeCell ref="O44:S44"/>
    <mergeCell ref="O46:Z46"/>
    <mergeCell ref="P41:P42"/>
    <mergeCell ref="Q41:Q42"/>
    <mergeCell ref="R41:R42"/>
    <mergeCell ref="S41:S42"/>
    <mergeCell ref="T41:T42"/>
    <mergeCell ref="U41:U42"/>
    <mergeCell ref="V41:V42"/>
    <mergeCell ref="O47:O48"/>
    <mergeCell ref="P47:P48"/>
    <mergeCell ref="Q47:Y47"/>
    <mergeCell ref="O33:O42"/>
    <mergeCell ref="R33:R34"/>
    <mergeCell ref="S33:S34"/>
    <mergeCell ref="O57:Y57"/>
    <mergeCell ref="Z49:Z54"/>
    <mergeCell ref="R50:S50"/>
    <mergeCell ref="T50:U50"/>
    <mergeCell ref="V50:W50"/>
    <mergeCell ref="X50:Y50"/>
    <mergeCell ref="Q51:W51"/>
    <mergeCell ref="X51:Y51"/>
    <mergeCell ref="R52:S52"/>
    <mergeCell ref="T52:U52"/>
    <mergeCell ref="V52:W52"/>
    <mergeCell ref="O49:O54"/>
    <mergeCell ref="P49:P51"/>
    <mergeCell ref="R49:S49"/>
    <mergeCell ref="T49:U49"/>
    <mergeCell ref="V49:W49"/>
    <mergeCell ref="X49:Y49"/>
    <mergeCell ref="P52:P54"/>
    <mergeCell ref="X52:Y52"/>
    <mergeCell ref="R53:S53"/>
    <mergeCell ref="T53:U53"/>
    <mergeCell ref="B2:Z2"/>
    <mergeCell ref="O62:P62"/>
    <mergeCell ref="Q62:S62"/>
    <mergeCell ref="T62:W62"/>
    <mergeCell ref="X62:Y62"/>
    <mergeCell ref="O63:P63"/>
    <mergeCell ref="Q63:S63"/>
    <mergeCell ref="T63:W63"/>
    <mergeCell ref="X63:Y63"/>
    <mergeCell ref="O59:Z59"/>
    <mergeCell ref="O60:P60"/>
    <mergeCell ref="Q60:S60"/>
    <mergeCell ref="T60:W60"/>
    <mergeCell ref="X60:Y60"/>
    <mergeCell ref="O61:P61"/>
    <mergeCell ref="Q61:S61"/>
    <mergeCell ref="T61:W61"/>
    <mergeCell ref="X61:Y61"/>
    <mergeCell ref="Z61:Z63"/>
    <mergeCell ref="V53:W53"/>
    <mergeCell ref="X53:Y53"/>
    <mergeCell ref="Q54:W54"/>
    <mergeCell ref="X54:Y54"/>
    <mergeCell ref="O56:Z56"/>
  </mergeCells>
  <pageMargins left="0.46" right="0.23" top="1.32" bottom="0.75" header="0.3" footer="0.3"/>
  <pageSetup paperSize="8" scale="6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W.O.M AREA TABLE</vt:lpstr>
      <vt:lpstr>1_sayfada</vt:lpstr>
      <vt:lpstr>'1_sayfada'!Yazdırma_Alanı</vt:lpstr>
      <vt:lpstr>'W.O.M AREA TABLE'!Yazdırma_Alanı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2023-10-18T16:59:10Z</dcterms:modified>
</cp:coreProperties>
</file>